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56" activeTab="0"/>
  </bookViews>
  <sheets>
    <sheet name="Efficiency" sheetId="1" r:id="rId1"/>
    <sheet name="Data-2000" sheetId="2" r:id="rId2"/>
    <sheet name="Energy Balance-2000" sheetId="3" r:id="rId3"/>
    <sheet name="Data-2250" sheetId="4" r:id="rId4"/>
    <sheet name="Energy Balance-2250" sheetId="5" r:id="rId5"/>
    <sheet name="Data-2500" sheetId="6" r:id="rId6"/>
    <sheet name="Energy Balance-2500" sheetId="7" r:id="rId7"/>
  </sheets>
  <definedNames/>
  <calcPr fullCalcOnLoad="1"/>
</workbook>
</file>

<file path=xl/sharedStrings.xml><?xml version="1.0" encoding="utf-8"?>
<sst xmlns="http://schemas.openxmlformats.org/spreadsheetml/2006/main" count="153" uniqueCount="43">
  <si>
    <t xml:space="preserve">       ENGINE</t>
  </si>
  <si>
    <t xml:space="preserve">     GASOLINE</t>
  </si>
  <si>
    <t>RADIATOR</t>
  </si>
  <si>
    <t xml:space="preserve">         AIR</t>
  </si>
  <si>
    <t xml:space="preserve">                TIME (min)</t>
  </si>
  <si>
    <t>Speed</t>
  </si>
  <si>
    <t>Torque</t>
  </si>
  <si>
    <t>Initial Mass</t>
  </si>
  <si>
    <t>Final Mass</t>
  </si>
  <si>
    <t>Drift</t>
  </si>
  <si>
    <t>Time</t>
  </si>
  <si>
    <t>mass flow rate</t>
  </si>
  <si>
    <t>Inlet Temp</t>
  </si>
  <si>
    <t>Outlet Temp</t>
  </si>
  <si>
    <t>Flow Rate</t>
  </si>
  <si>
    <t>Intake Temp</t>
  </si>
  <si>
    <t>Exhaust Temp</t>
  </si>
  <si>
    <t>Start</t>
  </si>
  <si>
    <t>Finish</t>
  </si>
  <si>
    <t>RESULTS</t>
  </si>
  <si>
    <t>BALANCE</t>
  </si>
  <si>
    <t>HV-Gas</t>
  </si>
  <si>
    <t>Density-Air</t>
  </si>
  <si>
    <t>Area-intake</t>
  </si>
  <si>
    <t>Cp-air</t>
  </si>
  <si>
    <t>Density-Rad</t>
  </si>
  <si>
    <t>Cp-rad. Fluid</t>
  </si>
  <si>
    <t>Efficiency</t>
  </si>
  <si>
    <t>Date</t>
  </si>
  <si>
    <t>mm/dd/yy</t>
  </si>
  <si>
    <t>rpm</t>
  </si>
  <si>
    <t>ft-lbs</t>
  </si>
  <si>
    <t>kg</t>
  </si>
  <si>
    <t>min</t>
  </si>
  <si>
    <t>kg/s</t>
  </si>
  <si>
    <t>˚C</t>
  </si>
  <si>
    <t>gal/min</t>
  </si>
  <si>
    <t>ft/min</t>
  </si>
  <si>
    <t>Q_Fuel</t>
  </si>
  <si>
    <t>Q_Exhaust</t>
  </si>
  <si>
    <t>Q_Radiator</t>
  </si>
  <si>
    <t>W_Dynomometer</t>
  </si>
  <si>
    <t>W_Dynamometer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</si>
</sst>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00"/>
    <numFmt numFmtId="170" formatCode="[$-409]dddd\,\ mmmm\ dd\,\ yyyy"/>
    <numFmt numFmtId="171" formatCode="mm/dd/yy;@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169" fontId="3" fillId="0" borderId="3" xfId="0" applyNumberFormat="1" applyFont="1" applyBorder="1" applyAlignment="1">
      <alignment/>
    </xf>
    <xf numFmtId="169" fontId="0" fillId="0" borderId="0" xfId="0" applyNumberFormat="1" applyAlignment="1">
      <alignment horizontal="center"/>
    </xf>
    <xf numFmtId="169" fontId="0" fillId="0" borderId="0" xfId="0" applyNumberFormat="1" applyAlignment="1">
      <alignment/>
    </xf>
    <xf numFmtId="169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 horizontal="center"/>
    </xf>
    <xf numFmtId="169" fontId="0" fillId="0" borderId="0" xfId="0" applyNumberFormat="1" applyFont="1" applyBorder="1" applyAlignment="1">
      <alignment horizontal="left"/>
    </xf>
    <xf numFmtId="169" fontId="0" fillId="0" borderId="0" xfId="0" applyNumberFormat="1" applyBorder="1" applyAlignment="1">
      <alignment/>
    </xf>
    <xf numFmtId="0" fontId="0" fillId="0" borderId="1" xfId="0" applyBorder="1" applyAlignment="1">
      <alignment horizontal="center"/>
    </xf>
    <xf numFmtId="169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169" fontId="0" fillId="0" borderId="5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169" fontId="0" fillId="0" borderId="7" xfId="0" applyNumberFormat="1" applyBorder="1" applyAlignment="1">
      <alignment horizontal="center"/>
    </xf>
    <xf numFmtId="0" fontId="0" fillId="0" borderId="7" xfId="0" applyBorder="1" applyAlignment="1">
      <alignment/>
    </xf>
    <xf numFmtId="0" fontId="0" fillId="0" borderId="6" xfId="0" applyBorder="1" applyAlignment="1">
      <alignment horizontal="center"/>
    </xf>
    <xf numFmtId="169" fontId="0" fillId="0" borderId="6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NumberFormat="1" applyFont="1" applyBorder="1" applyAlignment="1">
      <alignment horizontal="center"/>
    </xf>
    <xf numFmtId="0" fontId="0" fillId="0" borderId="6" xfId="0" applyNumberFormat="1" applyFon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10" fontId="0" fillId="0" borderId="5" xfId="0" applyNumberFormat="1" applyFont="1" applyBorder="1" applyAlignment="1">
      <alignment horizontal="right"/>
    </xf>
    <xf numFmtId="10" fontId="0" fillId="0" borderId="7" xfId="0" applyNumberFormat="1" applyFont="1" applyBorder="1" applyAlignment="1">
      <alignment horizontal="right"/>
    </xf>
    <xf numFmtId="10" fontId="0" fillId="0" borderId="6" xfId="0" applyNumberFormat="1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71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5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169" fontId="0" fillId="0" borderId="10" xfId="0" applyNumberFormat="1" applyBorder="1" applyAlignment="1">
      <alignment horizontal="center"/>
    </xf>
    <xf numFmtId="169" fontId="0" fillId="0" borderId="11" xfId="0" applyNumberFormat="1" applyBorder="1" applyAlignment="1">
      <alignment horizontal="center"/>
    </xf>
    <xf numFmtId="169" fontId="0" fillId="0" borderId="12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Efficiency = W_dyno/Q_fuel</a:t>
            </a:r>
          </a:p>
        </c:rich>
      </c:tx>
      <c:layout>
        <c:manualLayout>
          <c:xMode val="factor"/>
          <c:yMode val="factor"/>
          <c:x val="0.0052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"/>
          <c:w val="1"/>
          <c:h val="0.90275"/>
        </c:manualLayout>
      </c:layout>
      <c:scatterChart>
        <c:scatterStyle val="lineMarker"/>
        <c:varyColors val="0"/>
        <c:ser>
          <c:idx val="0"/>
          <c:order val="0"/>
          <c:tx>
            <c:v>2000 rpm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'Data-2000'!$D$4:$D$24</c:f>
              <c:numCache>
                <c:ptCount val="21"/>
                <c:pt idx="0">
                  <c:v>2.7</c:v>
                </c:pt>
                <c:pt idx="1">
                  <c:v>3</c:v>
                </c:pt>
                <c:pt idx="2">
                  <c:v>2.8</c:v>
                </c:pt>
                <c:pt idx="3">
                  <c:v>11</c:v>
                </c:pt>
                <c:pt idx="4">
                  <c:v>10.8</c:v>
                </c:pt>
                <c:pt idx="5">
                  <c:v>11.2</c:v>
                </c:pt>
                <c:pt idx="6">
                  <c:v>20.9</c:v>
                </c:pt>
                <c:pt idx="7">
                  <c:v>20.4</c:v>
                </c:pt>
                <c:pt idx="8">
                  <c:v>21.1</c:v>
                </c:pt>
                <c:pt idx="9">
                  <c:v>31.1</c:v>
                </c:pt>
                <c:pt idx="10">
                  <c:v>29.7</c:v>
                </c:pt>
                <c:pt idx="11">
                  <c:v>30.2</c:v>
                </c:pt>
                <c:pt idx="12">
                  <c:v>39.5</c:v>
                </c:pt>
                <c:pt idx="13">
                  <c:v>38.8</c:v>
                </c:pt>
                <c:pt idx="14">
                  <c:v>39</c:v>
                </c:pt>
                <c:pt idx="15">
                  <c:v>49.5</c:v>
                </c:pt>
                <c:pt idx="16">
                  <c:v>49.7</c:v>
                </c:pt>
                <c:pt idx="17">
                  <c:v>49.6</c:v>
                </c:pt>
                <c:pt idx="18">
                  <c:v>59.8</c:v>
                </c:pt>
                <c:pt idx="19">
                  <c:v>60.1</c:v>
                </c:pt>
                <c:pt idx="20">
                  <c:v>60.3</c:v>
                </c:pt>
              </c:numCache>
            </c:numRef>
          </c:xVal>
          <c:yVal>
            <c:numRef>
              <c:f>'Data-2000'!$I$29:$I$49</c:f>
              <c:numCache>
                <c:ptCount val="21"/>
                <c:pt idx="0">
                  <c:v>0.022482662446142433</c:v>
                </c:pt>
                <c:pt idx="1">
                  <c:v>0.028800104786380794</c:v>
                </c:pt>
                <c:pt idx="2">
                  <c:v>0.02644302303963637</c:v>
                </c:pt>
                <c:pt idx="3">
                  <c:v>0.08190799032195054</c:v>
                </c:pt>
                <c:pt idx="4">
                  <c:v>0.08651948720653439</c:v>
                </c:pt>
                <c:pt idx="5">
                  <c:v>0.08380011166184274</c:v>
                </c:pt>
                <c:pt idx="6">
                  <c:v>0.13833349476596077</c:v>
                </c:pt>
                <c:pt idx="7">
                  <c:v>0.14449223303801295</c:v>
                </c:pt>
                <c:pt idx="8">
                  <c:v>0.14524355067675826</c:v>
                </c:pt>
                <c:pt idx="9">
                  <c:v>0.1862159352605316</c:v>
                </c:pt>
                <c:pt idx="10">
                  <c:v>0.18253780700320385</c:v>
                </c:pt>
                <c:pt idx="11">
                  <c:v>0.18271066477498726</c:v>
                </c:pt>
                <c:pt idx="12">
                  <c:v>0.20668183307283336</c:v>
                </c:pt>
                <c:pt idx="13">
                  <c:v>0.2115973895948365</c:v>
                </c:pt>
                <c:pt idx="14">
                  <c:v>0.2178007924470044</c:v>
                </c:pt>
                <c:pt idx="15">
                  <c:v>0.24261354095362542</c:v>
                </c:pt>
                <c:pt idx="16">
                  <c:v>0.23757913601352276</c:v>
                </c:pt>
                <c:pt idx="17">
                  <c:v>0.22954410210616602</c:v>
                </c:pt>
                <c:pt idx="18">
                  <c:v>0.27028767602243076</c:v>
                </c:pt>
                <c:pt idx="19">
                  <c:v>0.26748051343172363</c:v>
                </c:pt>
                <c:pt idx="20">
                  <c:v>0.2643197541545535</c:v>
                </c:pt>
              </c:numCache>
            </c:numRef>
          </c:yVal>
          <c:smooth val="0"/>
        </c:ser>
        <c:ser>
          <c:idx val="1"/>
          <c:order val="1"/>
          <c:tx>
            <c:v>2250 rpm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'Data-2250'!$H$29:$H$49</c:f>
              <c:numCache>
                <c:ptCount val="21"/>
                <c:pt idx="0">
                  <c:v>4.1</c:v>
                </c:pt>
                <c:pt idx="1">
                  <c:v>4.3</c:v>
                </c:pt>
                <c:pt idx="2">
                  <c:v>4.6</c:v>
                </c:pt>
                <c:pt idx="3">
                  <c:v>11.7</c:v>
                </c:pt>
                <c:pt idx="4">
                  <c:v>11.6</c:v>
                </c:pt>
                <c:pt idx="5">
                  <c:v>11.7</c:v>
                </c:pt>
                <c:pt idx="6">
                  <c:v>20.6</c:v>
                </c:pt>
                <c:pt idx="7">
                  <c:v>20.5</c:v>
                </c:pt>
                <c:pt idx="8">
                  <c:v>20.3</c:v>
                </c:pt>
                <c:pt idx="9">
                  <c:v>30.3</c:v>
                </c:pt>
                <c:pt idx="10">
                  <c:v>30.7</c:v>
                </c:pt>
                <c:pt idx="11">
                  <c:v>30.6</c:v>
                </c:pt>
                <c:pt idx="12">
                  <c:v>38.5</c:v>
                </c:pt>
                <c:pt idx="13">
                  <c:v>38.6</c:v>
                </c:pt>
                <c:pt idx="14">
                  <c:v>39.1</c:v>
                </c:pt>
                <c:pt idx="15">
                  <c:v>50.1</c:v>
                </c:pt>
                <c:pt idx="16">
                  <c:v>50.3</c:v>
                </c:pt>
                <c:pt idx="17">
                  <c:v>50.8</c:v>
                </c:pt>
                <c:pt idx="18">
                  <c:v>59.8</c:v>
                </c:pt>
                <c:pt idx="19">
                  <c:v>60.3</c:v>
                </c:pt>
                <c:pt idx="20">
                  <c:v>60.2</c:v>
                </c:pt>
              </c:numCache>
            </c:numRef>
          </c:xVal>
          <c:yVal>
            <c:numRef>
              <c:f>'Data-2250'!$I$29:$I$49</c:f>
              <c:numCache>
                <c:ptCount val="21"/>
                <c:pt idx="0">
                  <c:v>0.03369748109557436</c:v>
                </c:pt>
                <c:pt idx="1">
                  <c:v>0.03625329319440462</c:v>
                </c:pt>
                <c:pt idx="2">
                  <c:v>0.038533986356008514</c:v>
                </c:pt>
                <c:pt idx="3">
                  <c:v>0.08589671702123441</c:v>
                </c:pt>
                <c:pt idx="4">
                  <c:v>0.08762390262607817</c:v>
                </c:pt>
                <c:pt idx="5">
                  <c:v>0.08638200920779517</c:v>
                </c:pt>
                <c:pt idx="6">
                  <c:v>0.13596049467903928</c:v>
                </c:pt>
                <c:pt idx="7">
                  <c:v>0.13196796783734763</c:v>
                </c:pt>
                <c:pt idx="8">
                  <c:v>0.13330721869369425</c:v>
                </c:pt>
                <c:pt idx="9">
                  <c:v>0.1642995189496492</c:v>
                </c:pt>
                <c:pt idx="10">
                  <c:v>0.16786153124995118</c:v>
                </c:pt>
                <c:pt idx="11">
                  <c:v>0.1645605987377367</c:v>
                </c:pt>
                <c:pt idx="12">
                  <c:v>0.19807867344589783</c:v>
                </c:pt>
                <c:pt idx="13">
                  <c:v>0.1940102443489473</c:v>
                </c:pt>
                <c:pt idx="14">
                  <c:v>0.1972821077531553</c:v>
                </c:pt>
                <c:pt idx="15">
                  <c:v>0.22421547332044392</c:v>
                </c:pt>
                <c:pt idx="16">
                  <c:v>0.22744733273531487</c:v>
                </c:pt>
                <c:pt idx="17">
                  <c:v>0.22503620860287146</c:v>
                </c:pt>
                <c:pt idx="18">
                  <c:v>0.25290266773458037</c:v>
                </c:pt>
                <c:pt idx="19">
                  <c:v>0.24936812249153895</c:v>
                </c:pt>
                <c:pt idx="20">
                  <c:v>0.25054027462375184</c:v>
                </c:pt>
              </c:numCache>
            </c:numRef>
          </c:yVal>
          <c:smooth val="0"/>
        </c:ser>
        <c:ser>
          <c:idx val="2"/>
          <c:order val="2"/>
          <c:tx>
            <c:v>2500 rpm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xVal>
            <c:numRef>
              <c:f>'Data-2500'!$H$29:$H$49</c:f>
              <c:numCache>
                <c:ptCount val="21"/>
                <c:pt idx="0">
                  <c:v>3.8</c:v>
                </c:pt>
                <c:pt idx="1">
                  <c:v>4.6</c:v>
                </c:pt>
                <c:pt idx="2">
                  <c:v>4.6</c:v>
                </c:pt>
                <c:pt idx="3">
                  <c:v>12</c:v>
                </c:pt>
                <c:pt idx="4">
                  <c:v>12.2</c:v>
                </c:pt>
                <c:pt idx="5">
                  <c:v>12.3</c:v>
                </c:pt>
                <c:pt idx="6">
                  <c:v>20.5</c:v>
                </c:pt>
                <c:pt idx="7">
                  <c:v>20.5</c:v>
                </c:pt>
                <c:pt idx="8">
                  <c:v>20.6</c:v>
                </c:pt>
                <c:pt idx="9">
                  <c:v>30</c:v>
                </c:pt>
                <c:pt idx="10">
                  <c:v>30.2</c:v>
                </c:pt>
                <c:pt idx="11">
                  <c:v>30.3</c:v>
                </c:pt>
                <c:pt idx="12">
                  <c:v>39.4</c:v>
                </c:pt>
                <c:pt idx="13">
                  <c:v>39.5</c:v>
                </c:pt>
                <c:pt idx="14">
                  <c:v>39.5</c:v>
                </c:pt>
                <c:pt idx="15">
                  <c:v>50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'Data-2500'!$I$29:$I$49</c:f>
              <c:numCache>
                <c:ptCount val="21"/>
                <c:pt idx="0">
                  <c:v>0.029987065626761535</c:v>
                </c:pt>
                <c:pt idx="1">
                  <c:v>0.034787626571396585</c:v>
                </c:pt>
                <c:pt idx="2">
                  <c:v>0.035153812114253405</c:v>
                </c:pt>
                <c:pt idx="3">
                  <c:v>0.07848677205297463</c:v>
                </c:pt>
                <c:pt idx="4">
                  <c:v>0.08316649977632118</c:v>
                </c:pt>
                <c:pt idx="5">
                  <c:v>0.08230260359748573</c:v>
                </c:pt>
                <c:pt idx="6">
                  <c:v>0.13055310658373073</c:v>
                </c:pt>
                <c:pt idx="7">
                  <c:v>0.13229381467151394</c:v>
                </c:pt>
                <c:pt idx="8">
                  <c:v>0.13353262870262783</c:v>
                </c:pt>
                <c:pt idx="9">
                  <c:v>0.16562797904715187</c:v>
                </c:pt>
                <c:pt idx="10">
                  <c:v>0.16673216557413287</c:v>
                </c:pt>
                <c:pt idx="11">
                  <c:v>0.16665060634202622</c:v>
                </c:pt>
                <c:pt idx="12">
                  <c:v>0.1945884630932422</c:v>
                </c:pt>
                <c:pt idx="13">
                  <c:v>0.19914655790871946</c:v>
                </c:pt>
                <c:pt idx="14">
                  <c:v>0.19709350061069167</c:v>
                </c:pt>
                <c:pt idx="15">
                  <c:v>0.229022915296535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6529735"/>
        <c:axId val="58767616"/>
      </c:scatterChart>
      <c:valAx>
        <c:axId val="6529735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Torque (ft-lbf)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767616"/>
        <c:crosses val="autoZero"/>
        <c:crossBetween val="midCat"/>
        <c:dispUnits/>
      </c:valAx>
      <c:valAx>
        <c:axId val="587676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297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"/>
          <c:y val="0.6705"/>
          <c:w val="0.111"/>
          <c:h val="0.07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I.C. Engine Stand Energy Balance (2000 RPM)</a:t>
            </a:r>
          </a:p>
        </c:rich>
      </c:tx>
      <c:layout>
        <c:manualLayout>
          <c:xMode val="factor"/>
          <c:yMode val="factor"/>
          <c:x val="0.0232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6175"/>
          <c:w val="0.969"/>
          <c:h val="0.90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'Data-2000'!$C$28</c:f>
              <c:strCache>
                <c:ptCount val="1"/>
                <c:pt idx="0">
                  <c:v>Q_Fuel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'Data-2000'!$D$4:$D$24</c:f>
              <c:numCache>
                <c:ptCount val="21"/>
                <c:pt idx="0">
                  <c:v>2.7</c:v>
                </c:pt>
                <c:pt idx="1">
                  <c:v>3</c:v>
                </c:pt>
                <c:pt idx="2">
                  <c:v>2.8</c:v>
                </c:pt>
                <c:pt idx="3">
                  <c:v>11</c:v>
                </c:pt>
                <c:pt idx="4">
                  <c:v>10.8</c:v>
                </c:pt>
                <c:pt idx="5">
                  <c:v>11.2</c:v>
                </c:pt>
                <c:pt idx="6">
                  <c:v>20.9</c:v>
                </c:pt>
                <c:pt idx="7">
                  <c:v>20.4</c:v>
                </c:pt>
                <c:pt idx="8">
                  <c:v>21.1</c:v>
                </c:pt>
                <c:pt idx="9">
                  <c:v>31.1</c:v>
                </c:pt>
                <c:pt idx="10">
                  <c:v>29.7</c:v>
                </c:pt>
                <c:pt idx="11">
                  <c:v>30.2</c:v>
                </c:pt>
                <c:pt idx="12">
                  <c:v>39.5</c:v>
                </c:pt>
                <c:pt idx="13">
                  <c:v>38.8</c:v>
                </c:pt>
                <c:pt idx="14">
                  <c:v>39</c:v>
                </c:pt>
                <c:pt idx="15">
                  <c:v>49.5</c:v>
                </c:pt>
                <c:pt idx="16">
                  <c:v>49.7</c:v>
                </c:pt>
                <c:pt idx="17">
                  <c:v>49.6</c:v>
                </c:pt>
                <c:pt idx="18">
                  <c:v>59.8</c:v>
                </c:pt>
                <c:pt idx="19">
                  <c:v>60.1</c:v>
                </c:pt>
                <c:pt idx="20">
                  <c:v>60.3</c:v>
                </c:pt>
              </c:numCache>
            </c:numRef>
          </c:xVal>
          <c:yVal>
            <c:numRef>
              <c:f>'Data-2000'!$C$29:$C$49</c:f>
              <c:numCache>
                <c:ptCount val="21"/>
                <c:pt idx="0">
                  <c:v>34.09999999999997</c:v>
                </c:pt>
                <c:pt idx="1">
                  <c:v>29.57777777777777</c:v>
                </c:pt>
                <c:pt idx="2">
                  <c:v>30.066666666666624</c:v>
                </c:pt>
                <c:pt idx="3">
                  <c:v>38.133333333333304</c:v>
                </c:pt>
                <c:pt idx="4">
                  <c:v>35.444444444444386</c:v>
                </c:pt>
                <c:pt idx="5">
                  <c:v>37.94999999999997</c:v>
                </c:pt>
                <c:pt idx="6">
                  <c:v>42.900000000000006</c:v>
                </c:pt>
                <c:pt idx="7">
                  <c:v>40.08888888888885</c:v>
                </c:pt>
                <c:pt idx="8">
                  <c:v>41.24999999999994</c:v>
                </c:pt>
                <c:pt idx="9">
                  <c:v>47.42222222222228</c:v>
                </c:pt>
                <c:pt idx="10">
                  <c:v>46.2</c:v>
                </c:pt>
                <c:pt idx="11">
                  <c:v>46.93333333333332</c:v>
                </c:pt>
                <c:pt idx="12">
                  <c:v>54.26666666666662</c:v>
                </c:pt>
                <c:pt idx="13">
                  <c:v>52.06666666666664</c:v>
                </c:pt>
                <c:pt idx="14">
                  <c:v>50.84444444444449</c:v>
                </c:pt>
                <c:pt idx="15">
                  <c:v>57.93333333333333</c:v>
                </c:pt>
                <c:pt idx="16">
                  <c:v>59.4</c:v>
                </c:pt>
                <c:pt idx="17">
                  <c:v>61.35555555555551</c:v>
                </c:pt>
                <c:pt idx="18">
                  <c:v>62.82222222222221</c:v>
                </c:pt>
                <c:pt idx="19">
                  <c:v>63.80000000000001</c:v>
                </c:pt>
                <c:pt idx="20">
                  <c:v>64.77777777777779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'Data-2000'!$D$28</c:f>
              <c:strCache>
                <c:ptCount val="1"/>
                <c:pt idx="0">
                  <c:v>Q_Exhaust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xVal>
            <c:numRef>
              <c:f>'Data-2000'!$D$4:$D$24</c:f>
              <c:numCache>
                <c:ptCount val="21"/>
                <c:pt idx="0">
                  <c:v>2.7</c:v>
                </c:pt>
                <c:pt idx="1">
                  <c:v>3</c:v>
                </c:pt>
                <c:pt idx="2">
                  <c:v>2.8</c:v>
                </c:pt>
                <c:pt idx="3">
                  <c:v>11</c:v>
                </c:pt>
                <c:pt idx="4">
                  <c:v>10.8</c:v>
                </c:pt>
                <c:pt idx="5">
                  <c:v>11.2</c:v>
                </c:pt>
                <c:pt idx="6">
                  <c:v>20.9</c:v>
                </c:pt>
                <c:pt idx="7">
                  <c:v>20.4</c:v>
                </c:pt>
                <c:pt idx="8">
                  <c:v>21.1</c:v>
                </c:pt>
                <c:pt idx="9">
                  <c:v>31.1</c:v>
                </c:pt>
                <c:pt idx="10">
                  <c:v>29.7</c:v>
                </c:pt>
                <c:pt idx="11">
                  <c:v>30.2</c:v>
                </c:pt>
                <c:pt idx="12">
                  <c:v>39.5</c:v>
                </c:pt>
                <c:pt idx="13">
                  <c:v>38.8</c:v>
                </c:pt>
                <c:pt idx="14">
                  <c:v>39</c:v>
                </c:pt>
                <c:pt idx="15">
                  <c:v>49.5</c:v>
                </c:pt>
                <c:pt idx="16">
                  <c:v>49.7</c:v>
                </c:pt>
                <c:pt idx="17">
                  <c:v>49.6</c:v>
                </c:pt>
                <c:pt idx="18">
                  <c:v>59.8</c:v>
                </c:pt>
                <c:pt idx="19">
                  <c:v>60.1</c:v>
                </c:pt>
                <c:pt idx="20">
                  <c:v>60.3</c:v>
                </c:pt>
              </c:numCache>
            </c:numRef>
          </c:xVal>
          <c:yVal>
            <c:numRef>
              <c:f>'Data-2000'!$D$29:$D$49</c:f>
              <c:numCache>
                <c:ptCount val="21"/>
                <c:pt idx="0">
                  <c:v>6.0269515233454785</c:v>
                </c:pt>
                <c:pt idx="1">
                  <c:v>6.046421541451199</c:v>
                </c:pt>
                <c:pt idx="2">
                  <c:v>6.022862984403719</c:v>
                </c:pt>
                <c:pt idx="3">
                  <c:v>7.166840576586598</c:v>
                </c:pt>
                <c:pt idx="4">
                  <c:v>7.191042089354759</c:v>
                </c:pt>
                <c:pt idx="5">
                  <c:v>7.224569207746798</c:v>
                </c:pt>
                <c:pt idx="6">
                  <c:v>8.893445958666359</c:v>
                </c:pt>
                <c:pt idx="7">
                  <c:v>8.84761475601276</c:v>
                </c:pt>
                <c:pt idx="8">
                  <c:v>8.93022082775004</c:v>
                </c:pt>
                <c:pt idx="9">
                  <c:v>10.888141894877519</c:v>
                </c:pt>
                <c:pt idx="10">
                  <c:v>10.016359881811919</c:v>
                </c:pt>
                <c:pt idx="11">
                  <c:v>10.2842003976075</c:v>
                </c:pt>
                <c:pt idx="12">
                  <c:v>12.63015623286144</c:v>
                </c:pt>
                <c:pt idx="13">
                  <c:v>11.509935030255479</c:v>
                </c:pt>
                <c:pt idx="14">
                  <c:v>11.819312134211398</c:v>
                </c:pt>
                <c:pt idx="15">
                  <c:v>13.596188960161077</c:v>
                </c:pt>
                <c:pt idx="16">
                  <c:v>14.486811773981817</c:v>
                </c:pt>
                <c:pt idx="17">
                  <c:v>14.797359387070259</c:v>
                </c:pt>
                <c:pt idx="18">
                  <c:v>17.078442638711994</c:v>
                </c:pt>
                <c:pt idx="19">
                  <c:v>17.134077542268958</c:v>
                </c:pt>
                <c:pt idx="20">
                  <c:v>17.144035112917436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'Data-2000'!$E$28</c:f>
              <c:strCache>
                <c:ptCount val="1"/>
                <c:pt idx="0">
                  <c:v>Q_Radiator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'Data-2000'!$D$4:$D$24</c:f>
              <c:numCache>
                <c:ptCount val="21"/>
                <c:pt idx="0">
                  <c:v>2.7</c:v>
                </c:pt>
                <c:pt idx="1">
                  <c:v>3</c:v>
                </c:pt>
                <c:pt idx="2">
                  <c:v>2.8</c:v>
                </c:pt>
                <c:pt idx="3">
                  <c:v>11</c:v>
                </c:pt>
                <c:pt idx="4">
                  <c:v>10.8</c:v>
                </c:pt>
                <c:pt idx="5">
                  <c:v>11.2</c:v>
                </c:pt>
                <c:pt idx="6">
                  <c:v>20.9</c:v>
                </c:pt>
                <c:pt idx="7">
                  <c:v>20.4</c:v>
                </c:pt>
                <c:pt idx="8">
                  <c:v>21.1</c:v>
                </c:pt>
                <c:pt idx="9">
                  <c:v>31.1</c:v>
                </c:pt>
                <c:pt idx="10">
                  <c:v>29.7</c:v>
                </c:pt>
                <c:pt idx="11">
                  <c:v>30.2</c:v>
                </c:pt>
                <c:pt idx="12">
                  <c:v>39.5</c:v>
                </c:pt>
                <c:pt idx="13">
                  <c:v>38.8</c:v>
                </c:pt>
                <c:pt idx="14">
                  <c:v>39</c:v>
                </c:pt>
                <c:pt idx="15">
                  <c:v>49.5</c:v>
                </c:pt>
                <c:pt idx="16">
                  <c:v>49.7</c:v>
                </c:pt>
                <c:pt idx="17">
                  <c:v>49.6</c:v>
                </c:pt>
                <c:pt idx="18">
                  <c:v>59.8</c:v>
                </c:pt>
                <c:pt idx="19">
                  <c:v>60.1</c:v>
                </c:pt>
                <c:pt idx="20">
                  <c:v>60.3</c:v>
                </c:pt>
              </c:numCache>
            </c:numRef>
          </c:xVal>
          <c:yVal>
            <c:numRef>
              <c:f>'Data-2000'!$E$29:$E$49</c:f>
              <c:numCache>
                <c:ptCount val="21"/>
                <c:pt idx="0">
                  <c:v>17.169017319439995</c:v>
                </c:pt>
                <c:pt idx="1">
                  <c:v>17.363827696399994</c:v>
                </c:pt>
                <c:pt idx="2">
                  <c:v>17.299567329000002</c:v>
                </c:pt>
                <c:pt idx="3">
                  <c:v>17.64905353766667</c:v>
                </c:pt>
                <c:pt idx="4">
                  <c:v>17.823796642</c:v>
                </c:pt>
                <c:pt idx="5">
                  <c:v>17.593812169200014</c:v>
                </c:pt>
                <c:pt idx="6">
                  <c:v>18.559972429933318</c:v>
                </c:pt>
                <c:pt idx="7">
                  <c:v>18.332242706866662</c:v>
                </c:pt>
                <c:pt idx="8">
                  <c:v>18.463018191400007</c:v>
                </c:pt>
                <c:pt idx="9">
                  <c:v>19.389720331799985</c:v>
                </c:pt>
                <c:pt idx="10">
                  <c:v>19.937624517000003</c:v>
                </c:pt>
                <c:pt idx="11">
                  <c:v>19.937624517000003</c:v>
                </c:pt>
                <c:pt idx="12">
                  <c:v>21.488666858560002</c:v>
                </c:pt>
                <c:pt idx="13">
                  <c:v>20.881237280399983</c:v>
                </c:pt>
                <c:pt idx="14">
                  <c:v>20.938733398599997</c:v>
                </c:pt>
                <c:pt idx="15">
                  <c:v>21.30738498000001</c:v>
                </c:pt>
                <c:pt idx="16">
                  <c:v>21.709857807399988</c:v>
                </c:pt>
                <c:pt idx="17">
                  <c:v>22.671057618720013</c:v>
                </c:pt>
                <c:pt idx="18">
                  <c:v>23.009721028666693</c:v>
                </c:pt>
                <c:pt idx="19">
                  <c:v>23.16078926080001</c:v>
                </c:pt>
                <c:pt idx="20">
                  <c:v>23.564840413013336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'Data-2000'!$F$28</c:f>
              <c:strCache>
                <c:ptCount val="1"/>
                <c:pt idx="0">
                  <c:v>W_Dynamometer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'Data-2000'!$D$4:$D$24</c:f>
              <c:numCache>
                <c:ptCount val="21"/>
                <c:pt idx="0">
                  <c:v>2.7</c:v>
                </c:pt>
                <c:pt idx="1">
                  <c:v>3</c:v>
                </c:pt>
                <c:pt idx="2">
                  <c:v>2.8</c:v>
                </c:pt>
                <c:pt idx="3">
                  <c:v>11</c:v>
                </c:pt>
                <c:pt idx="4">
                  <c:v>10.8</c:v>
                </c:pt>
                <c:pt idx="5">
                  <c:v>11.2</c:v>
                </c:pt>
                <c:pt idx="6">
                  <c:v>20.9</c:v>
                </c:pt>
                <c:pt idx="7">
                  <c:v>20.4</c:v>
                </c:pt>
                <c:pt idx="8">
                  <c:v>21.1</c:v>
                </c:pt>
                <c:pt idx="9">
                  <c:v>31.1</c:v>
                </c:pt>
                <c:pt idx="10">
                  <c:v>29.7</c:v>
                </c:pt>
                <c:pt idx="11">
                  <c:v>30.2</c:v>
                </c:pt>
                <c:pt idx="12">
                  <c:v>39.5</c:v>
                </c:pt>
                <c:pt idx="13">
                  <c:v>38.8</c:v>
                </c:pt>
                <c:pt idx="14">
                  <c:v>39</c:v>
                </c:pt>
                <c:pt idx="15">
                  <c:v>49.5</c:v>
                </c:pt>
                <c:pt idx="16">
                  <c:v>49.7</c:v>
                </c:pt>
                <c:pt idx="17">
                  <c:v>49.6</c:v>
                </c:pt>
                <c:pt idx="18">
                  <c:v>59.8</c:v>
                </c:pt>
                <c:pt idx="19">
                  <c:v>60.1</c:v>
                </c:pt>
                <c:pt idx="20">
                  <c:v>60.3</c:v>
                </c:pt>
              </c:numCache>
            </c:numRef>
          </c:xVal>
          <c:yVal>
            <c:numRef>
              <c:f>'Data-2000'!$F$29:$F$49</c:f>
              <c:numCache>
                <c:ptCount val="21"/>
                <c:pt idx="0">
                  <c:v>0.7666587894134563</c:v>
                </c:pt>
                <c:pt idx="1">
                  <c:v>0.851843099348285</c:v>
                </c:pt>
                <c:pt idx="2">
                  <c:v>0.7950535593917324</c:v>
                </c:pt>
                <c:pt idx="3">
                  <c:v>3.123424697610378</c:v>
                </c:pt>
                <c:pt idx="4">
                  <c:v>3.0666351576538253</c:v>
                </c:pt>
                <c:pt idx="5">
                  <c:v>3.1802142375669296</c:v>
                </c:pt>
                <c:pt idx="6">
                  <c:v>5.934506925459718</c:v>
                </c:pt>
                <c:pt idx="7">
                  <c:v>5.792533075568336</c:v>
                </c:pt>
                <c:pt idx="8">
                  <c:v>5.99129646541627</c:v>
                </c:pt>
                <c:pt idx="9">
                  <c:v>8.830773463243887</c:v>
                </c:pt>
                <c:pt idx="10">
                  <c:v>8.433246683548019</c:v>
                </c:pt>
                <c:pt idx="11">
                  <c:v>8.575220533439401</c:v>
                </c:pt>
                <c:pt idx="12">
                  <c:v>11.215934141419082</c:v>
                </c:pt>
                <c:pt idx="13">
                  <c:v>11.017170751571149</c:v>
                </c:pt>
                <c:pt idx="14">
                  <c:v>11.073960291527701</c:v>
                </c:pt>
                <c:pt idx="15">
                  <c:v>14.055411139246699</c:v>
                </c:pt>
                <c:pt idx="16">
                  <c:v>14.112200679203251</c:v>
                </c:pt>
                <c:pt idx="17">
                  <c:v>14.083805909224976</c:v>
                </c:pt>
                <c:pt idx="18">
                  <c:v>16.980072447009146</c:v>
                </c:pt>
                <c:pt idx="19">
                  <c:v>17.06525675694397</c:v>
                </c:pt>
                <c:pt idx="20">
                  <c:v>17.122046296900525</c:v>
                </c:pt>
              </c:numCache>
            </c:numRef>
          </c:yVal>
          <c:smooth val="0"/>
        </c:ser>
        <c:axId val="59146497"/>
        <c:axId val="62556426"/>
      </c:scatterChart>
      <c:valAx>
        <c:axId val="59146497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Torque (ft-lbf)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2556426"/>
        <c:crosses val="autoZero"/>
        <c:crossBetween val="midCat"/>
        <c:dispUnits/>
      </c:valAx>
      <c:valAx>
        <c:axId val="62556426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Power (kW)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91464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55"/>
          <c:y val="0.088"/>
          <c:w val="0.222"/>
          <c:h val="0.220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I.C. Engine Stand Energy Balance (2250 RPM)</a:t>
            </a:r>
          </a:p>
        </c:rich>
      </c:tx>
      <c:layout>
        <c:manualLayout>
          <c:xMode val="factor"/>
          <c:yMode val="factor"/>
          <c:x val="0.0032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6175"/>
          <c:w val="0.969"/>
          <c:h val="0.90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'Data-2250'!$C$28</c:f>
              <c:strCache>
                <c:ptCount val="1"/>
                <c:pt idx="0">
                  <c:v>Q_Fuel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'Data-2250'!$H$29:$H$49</c:f>
              <c:numCache>
                <c:ptCount val="21"/>
                <c:pt idx="0">
                  <c:v>4.1</c:v>
                </c:pt>
                <c:pt idx="1">
                  <c:v>4.3</c:v>
                </c:pt>
                <c:pt idx="2">
                  <c:v>4.6</c:v>
                </c:pt>
                <c:pt idx="3">
                  <c:v>11.7</c:v>
                </c:pt>
                <c:pt idx="4">
                  <c:v>11.6</c:v>
                </c:pt>
                <c:pt idx="5">
                  <c:v>11.7</c:v>
                </c:pt>
                <c:pt idx="6">
                  <c:v>20.6</c:v>
                </c:pt>
                <c:pt idx="7">
                  <c:v>20.5</c:v>
                </c:pt>
                <c:pt idx="8">
                  <c:v>20.3</c:v>
                </c:pt>
                <c:pt idx="9">
                  <c:v>30.3</c:v>
                </c:pt>
                <c:pt idx="10">
                  <c:v>30.7</c:v>
                </c:pt>
                <c:pt idx="11">
                  <c:v>30.6</c:v>
                </c:pt>
                <c:pt idx="12">
                  <c:v>38.5</c:v>
                </c:pt>
                <c:pt idx="13">
                  <c:v>38.6</c:v>
                </c:pt>
                <c:pt idx="14">
                  <c:v>39.1</c:v>
                </c:pt>
                <c:pt idx="15">
                  <c:v>50.1</c:v>
                </c:pt>
                <c:pt idx="16">
                  <c:v>50.3</c:v>
                </c:pt>
                <c:pt idx="17">
                  <c:v>50.8</c:v>
                </c:pt>
                <c:pt idx="18">
                  <c:v>59.8</c:v>
                </c:pt>
                <c:pt idx="19">
                  <c:v>60.3</c:v>
                </c:pt>
                <c:pt idx="20">
                  <c:v>60.2</c:v>
                </c:pt>
              </c:numCache>
            </c:numRef>
          </c:xVal>
          <c:yVal>
            <c:numRef>
              <c:f>'Data-2250'!$C$29:$C$49</c:f>
              <c:numCache>
                <c:ptCount val="21"/>
                <c:pt idx="0">
                  <c:v>38.8666666666666</c:v>
                </c:pt>
                <c:pt idx="1">
                  <c:v>37.888888888888914</c:v>
                </c:pt>
                <c:pt idx="2">
                  <c:v>38.13333333333333</c:v>
                </c:pt>
                <c:pt idx="3">
                  <c:v>43.511111111111106</c:v>
                </c:pt>
                <c:pt idx="4">
                  <c:v>42.2888888888889</c:v>
                </c:pt>
                <c:pt idx="5">
                  <c:v>43.26666666666661</c:v>
                </c:pt>
                <c:pt idx="6">
                  <c:v>48.4</c:v>
                </c:pt>
                <c:pt idx="7">
                  <c:v>49.62222222222223</c:v>
                </c:pt>
                <c:pt idx="8">
                  <c:v>48.64444444444446</c:v>
                </c:pt>
                <c:pt idx="9">
                  <c:v>58.9111111111111</c:v>
                </c:pt>
                <c:pt idx="10">
                  <c:v>58.42222222222211</c:v>
                </c:pt>
                <c:pt idx="11">
                  <c:v>59.40000000000004</c:v>
                </c:pt>
                <c:pt idx="12">
                  <c:v>62.088888888888924</c:v>
                </c:pt>
                <c:pt idx="13">
                  <c:v>63.55555555555552</c:v>
                </c:pt>
                <c:pt idx="14">
                  <c:v>63.311111111111195</c:v>
                </c:pt>
                <c:pt idx="15">
                  <c:v>71.37777777777775</c:v>
                </c:pt>
                <c:pt idx="16">
                  <c:v>70.64444444444443</c:v>
                </c:pt>
                <c:pt idx="17">
                  <c:v>72.11111111111104</c:v>
                </c:pt>
                <c:pt idx="18">
                  <c:v>75.53333333333327</c:v>
                </c:pt>
                <c:pt idx="19">
                  <c:v>77.24444444444441</c:v>
                </c:pt>
                <c:pt idx="20">
                  <c:v>76.75555555555556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'Data-2000'!$D$28</c:f>
              <c:strCache>
                <c:ptCount val="1"/>
                <c:pt idx="0">
                  <c:v>Q_Exhaust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xVal>
            <c:numRef>
              <c:f>'Data-2250'!$H$29:$H$49</c:f>
              <c:numCache>
                <c:ptCount val="21"/>
                <c:pt idx="0">
                  <c:v>4.1</c:v>
                </c:pt>
                <c:pt idx="1">
                  <c:v>4.3</c:v>
                </c:pt>
                <c:pt idx="2">
                  <c:v>4.6</c:v>
                </c:pt>
                <c:pt idx="3">
                  <c:v>11.7</c:v>
                </c:pt>
                <c:pt idx="4">
                  <c:v>11.6</c:v>
                </c:pt>
                <c:pt idx="5">
                  <c:v>11.7</c:v>
                </c:pt>
                <c:pt idx="6">
                  <c:v>20.6</c:v>
                </c:pt>
                <c:pt idx="7">
                  <c:v>20.5</c:v>
                </c:pt>
                <c:pt idx="8">
                  <c:v>20.3</c:v>
                </c:pt>
                <c:pt idx="9">
                  <c:v>30.3</c:v>
                </c:pt>
                <c:pt idx="10">
                  <c:v>30.7</c:v>
                </c:pt>
                <c:pt idx="11">
                  <c:v>30.6</c:v>
                </c:pt>
                <c:pt idx="12">
                  <c:v>38.5</c:v>
                </c:pt>
                <c:pt idx="13">
                  <c:v>38.6</c:v>
                </c:pt>
                <c:pt idx="14">
                  <c:v>39.1</c:v>
                </c:pt>
                <c:pt idx="15">
                  <c:v>50.1</c:v>
                </c:pt>
                <c:pt idx="16">
                  <c:v>50.3</c:v>
                </c:pt>
                <c:pt idx="17">
                  <c:v>50.8</c:v>
                </c:pt>
                <c:pt idx="18">
                  <c:v>59.8</c:v>
                </c:pt>
                <c:pt idx="19">
                  <c:v>60.3</c:v>
                </c:pt>
                <c:pt idx="20">
                  <c:v>60.2</c:v>
                </c:pt>
              </c:numCache>
            </c:numRef>
          </c:xVal>
          <c:yVal>
            <c:numRef>
              <c:f>'Data-2250'!$D$29:$D$49</c:f>
              <c:numCache>
                <c:ptCount val="21"/>
                <c:pt idx="0">
                  <c:v>7.272667241466899</c:v>
                </c:pt>
                <c:pt idx="1">
                  <c:v>7.224143318273699</c:v>
                </c:pt>
                <c:pt idx="2">
                  <c:v>7.320298170603598</c:v>
                </c:pt>
                <c:pt idx="3">
                  <c:v>8.99109279798912</c:v>
                </c:pt>
                <c:pt idx="4">
                  <c:v>9.058311895214398</c:v>
                </c:pt>
                <c:pt idx="5">
                  <c:v>9.030780201534</c:v>
                </c:pt>
                <c:pt idx="6">
                  <c:v>11.06494647504246</c:v>
                </c:pt>
                <c:pt idx="7">
                  <c:v>11.196562808274477</c:v>
                </c:pt>
                <c:pt idx="8">
                  <c:v>11.146530412044301</c:v>
                </c:pt>
                <c:pt idx="9">
                  <c:v>13.488947243160478</c:v>
                </c:pt>
                <c:pt idx="10">
                  <c:v>13.58077450890888</c:v>
                </c:pt>
                <c:pt idx="11">
                  <c:v>13.643190671947197</c:v>
                </c:pt>
                <c:pt idx="12">
                  <c:v>15.133122404640238</c:v>
                </c:pt>
                <c:pt idx="13">
                  <c:v>15.057077778462718</c:v>
                </c:pt>
                <c:pt idx="14">
                  <c:v>15.21267855821532</c:v>
                </c:pt>
                <c:pt idx="15">
                  <c:v>16.339326570354057</c:v>
                </c:pt>
                <c:pt idx="16">
                  <c:v>16.398964834958157</c:v>
                </c:pt>
                <c:pt idx="17">
                  <c:v>17.284872640160575</c:v>
                </c:pt>
                <c:pt idx="18">
                  <c:v>20.1076982922816</c:v>
                </c:pt>
                <c:pt idx="19">
                  <c:v>20.06019925149786</c:v>
                </c:pt>
                <c:pt idx="20">
                  <c:v>20.26075472589168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'Data-2000'!$E$28</c:f>
              <c:strCache>
                <c:ptCount val="1"/>
                <c:pt idx="0">
                  <c:v>Q_Radiator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'Data-2250'!$H$29:$H$49</c:f>
              <c:numCache>
                <c:ptCount val="21"/>
                <c:pt idx="0">
                  <c:v>4.1</c:v>
                </c:pt>
                <c:pt idx="1">
                  <c:v>4.3</c:v>
                </c:pt>
                <c:pt idx="2">
                  <c:v>4.6</c:v>
                </c:pt>
                <c:pt idx="3">
                  <c:v>11.7</c:v>
                </c:pt>
                <c:pt idx="4">
                  <c:v>11.6</c:v>
                </c:pt>
                <c:pt idx="5">
                  <c:v>11.7</c:v>
                </c:pt>
                <c:pt idx="6">
                  <c:v>20.6</c:v>
                </c:pt>
                <c:pt idx="7">
                  <c:v>20.5</c:v>
                </c:pt>
                <c:pt idx="8">
                  <c:v>20.3</c:v>
                </c:pt>
                <c:pt idx="9">
                  <c:v>30.3</c:v>
                </c:pt>
                <c:pt idx="10">
                  <c:v>30.7</c:v>
                </c:pt>
                <c:pt idx="11">
                  <c:v>30.6</c:v>
                </c:pt>
                <c:pt idx="12">
                  <c:v>38.5</c:v>
                </c:pt>
                <c:pt idx="13">
                  <c:v>38.6</c:v>
                </c:pt>
                <c:pt idx="14">
                  <c:v>39.1</c:v>
                </c:pt>
                <c:pt idx="15">
                  <c:v>50.1</c:v>
                </c:pt>
                <c:pt idx="16">
                  <c:v>50.3</c:v>
                </c:pt>
                <c:pt idx="17">
                  <c:v>50.8</c:v>
                </c:pt>
                <c:pt idx="18">
                  <c:v>59.8</c:v>
                </c:pt>
                <c:pt idx="19">
                  <c:v>60.3</c:v>
                </c:pt>
                <c:pt idx="20">
                  <c:v>60.2</c:v>
                </c:pt>
              </c:numCache>
            </c:numRef>
          </c:xVal>
          <c:yVal>
            <c:numRef>
              <c:f>'Data-2250'!$E$29:$E$49</c:f>
              <c:numCache>
                <c:ptCount val="21"/>
                <c:pt idx="0">
                  <c:v>19.571227685333337</c:v>
                </c:pt>
                <c:pt idx="1">
                  <c:v>20.27020010266667</c:v>
                </c:pt>
                <c:pt idx="2">
                  <c:v>20.043597754466678</c:v>
                </c:pt>
                <c:pt idx="3">
                  <c:v>21.510312456000012</c:v>
                </c:pt>
                <c:pt idx="4">
                  <c:v>21.04357926120002</c:v>
                </c:pt>
                <c:pt idx="5">
                  <c:v>21.12610310143998</c:v>
                </c:pt>
                <c:pt idx="6">
                  <c:v>21.500166082200014</c:v>
                </c:pt>
                <c:pt idx="7">
                  <c:v>21.89632561034669</c:v>
                </c:pt>
                <c:pt idx="8">
                  <c:v>21.33489292674669</c:v>
                </c:pt>
                <c:pt idx="9">
                  <c:v>26.270089143066663</c:v>
                </c:pt>
                <c:pt idx="10">
                  <c:v>25.12648007832001</c:v>
                </c:pt>
                <c:pt idx="11">
                  <c:v>25.362326900426666</c:v>
                </c:pt>
                <c:pt idx="12">
                  <c:v>25.02433991539999</c:v>
                </c:pt>
                <c:pt idx="13">
                  <c:v>26.01868454779998</c:v>
                </c:pt>
                <c:pt idx="14">
                  <c:v>25.940444732053372</c:v>
                </c:pt>
                <c:pt idx="15">
                  <c:v>27.489908748800023</c:v>
                </c:pt>
                <c:pt idx="16">
                  <c:v>27.516514795653332</c:v>
                </c:pt>
                <c:pt idx="17">
                  <c:v>28.139276671999998</c:v>
                </c:pt>
                <c:pt idx="18">
                  <c:v>26.73118546353333</c:v>
                </c:pt>
                <c:pt idx="19">
                  <c:v>27.68697387549333</c:v>
                </c:pt>
                <c:pt idx="20">
                  <c:v>27.516965745599943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'Data-2000'!$F$28</c:f>
              <c:strCache>
                <c:ptCount val="1"/>
                <c:pt idx="0">
                  <c:v>W_Dynamometer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'Data-2250'!$H$29:$H$49</c:f>
              <c:numCache>
                <c:ptCount val="21"/>
                <c:pt idx="0">
                  <c:v>4.1</c:v>
                </c:pt>
                <c:pt idx="1">
                  <c:v>4.3</c:v>
                </c:pt>
                <c:pt idx="2">
                  <c:v>4.6</c:v>
                </c:pt>
                <c:pt idx="3">
                  <c:v>11.7</c:v>
                </c:pt>
                <c:pt idx="4">
                  <c:v>11.6</c:v>
                </c:pt>
                <c:pt idx="5">
                  <c:v>11.7</c:v>
                </c:pt>
                <c:pt idx="6">
                  <c:v>20.6</c:v>
                </c:pt>
                <c:pt idx="7">
                  <c:v>20.5</c:v>
                </c:pt>
                <c:pt idx="8">
                  <c:v>20.3</c:v>
                </c:pt>
                <c:pt idx="9">
                  <c:v>30.3</c:v>
                </c:pt>
                <c:pt idx="10">
                  <c:v>30.7</c:v>
                </c:pt>
                <c:pt idx="11">
                  <c:v>30.6</c:v>
                </c:pt>
                <c:pt idx="12">
                  <c:v>38.5</c:v>
                </c:pt>
                <c:pt idx="13">
                  <c:v>38.6</c:v>
                </c:pt>
                <c:pt idx="14">
                  <c:v>39.1</c:v>
                </c:pt>
                <c:pt idx="15">
                  <c:v>50.1</c:v>
                </c:pt>
                <c:pt idx="16">
                  <c:v>50.3</c:v>
                </c:pt>
                <c:pt idx="17">
                  <c:v>50.8</c:v>
                </c:pt>
                <c:pt idx="18">
                  <c:v>59.8</c:v>
                </c:pt>
                <c:pt idx="19">
                  <c:v>60.3</c:v>
                </c:pt>
                <c:pt idx="20">
                  <c:v>60.2</c:v>
                </c:pt>
              </c:numCache>
            </c:numRef>
          </c:xVal>
          <c:yVal>
            <c:numRef>
              <c:f>'Data-2250'!$F$29:$F$49</c:f>
              <c:numCache>
                <c:ptCount val="21"/>
                <c:pt idx="0">
                  <c:v>1.309708765247988</c:v>
                </c:pt>
                <c:pt idx="1">
                  <c:v>1.3735969976991094</c:v>
                </c:pt>
                <c:pt idx="2">
                  <c:v>1.4694293463757913</c:v>
                </c:pt>
                <c:pt idx="3">
                  <c:v>3.7374615983905994</c:v>
                </c:pt>
                <c:pt idx="4">
                  <c:v>3.7055174821650394</c:v>
                </c:pt>
                <c:pt idx="5">
                  <c:v>3.7374615983905994</c:v>
                </c:pt>
                <c:pt idx="6">
                  <c:v>6.580487942465501</c:v>
                </c:pt>
                <c:pt idx="7">
                  <c:v>6.548543826239939</c:v>
                </c:pt>
                <c:pt idx="8">
                  <c:v>6.484655593788818</c:v>
                </c:pt>
                <c:pt idx="9">
                  <c:v>9.679067216344887</c:v>
                </c:pt>
                <c:pt idx="10">
                  <c:v>9.806843681247129</c:v>
                </c:pt>
                <c:pt idx="11">
                  <c:v>9.774899565021567</c:v>
                </c:pt>
                <c:pt idx="12">
                  <c:v>12.298484746840863</c:v>
                </c:pt>
                <c:pt idx="13">
                  <c:v>12.330428863066423</c:v>
                </c:pt>
                <c:pt idx="14">
                  <c:v>12.490149444194227</c:v>
                </c:pt>
                <c:pt idx="15">
                  <c:v>16.004002229005902</c:v>
                </c:pt>
                <c:pt idx="16">
                  <c:v>16.06789046145702</c:v>
                </c:pt>
                <c:pt idx="17">
                  <c:v>16.227611042584826</c:v>
                </c:pt>
                <c:pt idx="18">
                  <c:v>19.10258150288529</c:v>
                </c:pt>
                <c:pt idx="19">
                  <c:v>19.26230208401309</c:v>
                </c:pt>
                <c:pt idx="20">
                  <c:v>19.23035796778753</c:v>
                </c:pt>
              </c:numCache>
            </c:numRef>
          </c:yVal>
          <c:smooth val="0"/>
        </c:ser>
        <c:axId val="26136923"/>
        <c:axId val="33905716"/>
      </c:scatterChart>
      <c:valAx>
        <c:axId val="26136923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Torque (ft-lbf)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3905716"/>
        <c:crosses val="autoZero"/>
        <c:crossBetween val="midCat"/>
        <c:dispUnits/>
      </c:valAx>
      <c:valAx>
        <c:axId val="3390571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Power (kW)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61369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55"/>
          <c:y val="0.088"/>
          <c:w val="0.213"/>
          <c:h val="0.221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I.C. Engine Stand Energy Balance (2500 RPM)</a:t>
            </a:r>
          </a:p>
        </c:rich>
      </c:tx>
      <c:layout>
        <c:manualLayout>
          <c:xMode val="factor"/>
          <c:yMode val="factor"/>
          <c:x val="0.005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6175"/>
          <c:w val="0.969"/>
          <c:h val="0.90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'Data-2250'!$C$28</c:f>
              <c:strCache>
                <c:ptCount val="1"/>
                <c:pt idx="0">
                  <c:v>Q_Fuel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'Data-2500'!$H$29:$H$49</c:f>
              <c:numCache>
                <c:ptCount val="21"/>
                <c:pt idx="0">
                  <c:v>3.8</c:v>
                </c:pt>
                <c:pt idx="1">
                  <c:v>4.6</c:v>
                </c:pt>
                <c:pt idx="2">
                  <c:v>4.6</c:v>
                </c:pt>
                <c:pt idx="3">
                  <c:v>12</c:v>
                </c:pt>
                <c:pt idx="4">
                  <c:v>12.2</c:v>
                </c:pt>
                <c:pt idx="5">
                  <c:v>12.3</c:v>
                </c:pt>
                <c:pt idx="6">
                  <c:v>20.5</c:v>
                </c:pt>
                <c:pt idx="7">
                  <c:v>20.5</c:v>
                </c:pt>
                <c:pt idx="8">
                  <c:v>20.6</c:v>
                </c:pt>
                <c:pt idx="9">
                  <c:v>30</c:v>
                </c:pt>
                <c:pt idx="10">
                  <c:v>30.2</c:v>
                </c:pt>
                <c:pt idx="11">
                  <c:v>30.3</c:v>
                </c:pt>
                <c:pt idx="12">
                  <c:v>39.4</c:v>
                </c:pt>
                <c:pt idx="13">
                  <c:v>39.5</c:v>
                </c:pt>
                <c:pt idx="14">
                  <c:v>39.5</c:v>
                </c:pt>
                <c:pt idx="15">
                  <c:v>50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'Data-2500'!$C$29:$C$49</c:f>
              <c:numCache>
                <c:ptCount val="21"/>
                <c:pt idx="0">
                  <c:v>44.97777777777773</c:v>
                </c:pt>
                <c:pt idx="1">
                  <c:v>46.933333333333316</c:v>
                </c:pt>
                <c:pt idx="2">
                  <c:v>46.444444444444414</c:v>
                </c:pt>
                <c:pt idx="3">
                  <c:v>54.26666666666667</c:v>
                </c:pt>
                <c:pt idx="4">
                  <c:v>52.06666666666657</c:v>
                </c:pt>
                <c:pt idx="5">
                  <c:v>53.044444444444395</c:v>
                </c:pt>
                <c:pt idx="6">
                  <c:v>55.733333333333384</c:v>
                </c:pt>
                <c:pt idx="7">
                  <c:v>55</c:v>
                </c:pt>
                <c:pt idx="8">
                  <c:v>54.75555555555557</c:v>
                </c:pt>
                <c:pt idx="9">
                  <c:v>64.28888888888886</c:v>
                </c:pt>
                <c:pt idx="10">
                  <c:v>64.28888888888888</c:v>
                </c:pt>
                <c:pt idx="11">
                  <c:v>64.53333333333336</c:v>
                </c:pt>
                <c:pt idx="12">
                  <c:v>71.86666666666667</c:v>
                </c:pt>
                <c:pt idx="13">
                  <c:v>70.40000000000002</c:v>
                </c:pt>
                <c:pt idx="14">
                  <c:v>71.13333333333327</c:v>
                </c:pt>
                <c:pt idx="15">
                  <c:v>77.48888888888884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'Data-2000'!$D$28</c:f>
              <c:strCache>
                <c:ptCount val="1"/>
                <c:pt idx="0">
                  <c:v>Q_Exhaust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xVal>
            <c:numRef>
              <c:f>'Data-2500'!$H$29:$H$49</c:f>
              <c:numCache>
                <c:ptCount val="21"/>
                <c:pt idx="0">
                  <c:v>3.8</c:v>
                </c:pt>
                <c:pt idx="1">
                  <c:v>4.6</c:v>
                </c:pt>
                <c:pt idx="2">
                  <c:v>4.6</c:v>
                </c:pt>
                <c:pt idx="3">
                  <c:v>12</c:v>
                </c:pt>
                <c:pt idx="4">
                  <c:v>12.2</c:v>
                </c:pt>
                <c:pt idx="5">
                  <c:v>12.3</c:v>
                </c:pt>
                <c:pt idx="6">
                  <c:v>20.5</c:v>
                </c:pt>
                <c:pt idx="7">
                  <c:v>20.5</c:v>
                </c:pt>
                <c:pt idx="8">
                  <c:v>20.6</c:v>
                </c:pt>
                <c:pt idx="9">
                  <c:v>30</c:v>
                </c:pt>
                <c:pt idx="10">
                  <c:v>30.2</c:v>
                </c:pt>
                <c:pt idx="11">
                  <c:v>30.3</c:v>
                </c:pt>
                <c:pt idx="12">
                  <c:v>39.4</c:v>
                </c:pt>
                <c:pt idx="13">
                  <c:v>39.5</c:v>
                </c:pt>
                <c:pt idx="14">
                  <c:v>39.5</c:v>
                </c:pt>
                <c:pt idx="15">
                  <c:v>50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'Data-2500'!$D$29:$D$49</c:f>
              <c:numCache>
                <c:ptCount val="21"/>
                <c:pt idx="0">
                  <c:v>8.60928151151796</c:v>
                </c:pt>
                <c:pt idx="1">
                  <c:v>8.820693045964799</c:v>
                </c:pt>
                <c:pt idx="2">
                  <c:v>8.824924463955599</c:v>
                </c:pt>
                <c:pt idx="3">
                  <c:v>11.167536379927201</c:v>
                </c:pt>
                <c:pt idx="4">
                  <c:v>11.304518920520279</c:v>
                </c:pt>
                <c:pt idx="5">
                  <c:v>11.346157172619357</c:v>
                </c:pt>
                <c:pt idx="6">
                  <c:v>13.390492587675835</c:v>
                </c:pt>
                <c:pt idx="7">
                  <c:v>13.882705416270598</c:v>
                </c:pt>
                <c:pt idx="8">
                  <c:v>13.623748130581678</c:v>
                </c:pt>
                <c:pt idx="9">
                  <c:v>16.58284742339862</c:v>
                </c:pt>
                <c:pt idx="10">
                  <c:v>16.80951679167852</c:v>
                </c:pt>
                <c:pt idx="11">
                  <c:v>16.304818532336878</c:v>
                </c:pt>
                <c:pt idx="12">
                  <c:v>18.899306978047857</c:v>
                </c:pt>
                <c:pt idx="13">
                  <c:v>18.815134732119176</c:v>
                </c:pt>
                <c:pt idx="14">
                  <c:v>18.819412860568317</c:v>
                </c:pt>
                <c:pt idx="15">
                  <c:v>20.9310113356344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'Data-2000'!$E$28</c:f>
              <c:strCache>
                <c:ptCount val="1"/>
                <c:pt idx="0">
                  <c:v>Q_Radiator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'Data-2500'!$H$29:$H$49</c:f>
              <c:numCache>
                <c:ptCount val="21"/>
                <c:pt idx="0">
                  <c:v>3.8</c:v>
                </c:pt>
                <c:pt idx="1">
                  <c:v>4.6</c:v>
                </c:pt>
                <c:pt idx="2">
                  <c:v>4.6</c:v>
                </c:pt>
                <c:pt idx="3">
                  <c:v>12</c:v>
                </c:pt>
                <c:pt idx="4">
                  <c:v>12.2</c:v>
                </c:pt>
                <c:pt idx="5">
                  <c:v>12.3</c:v>
                </c:pt>
                <c:pt idx="6">
                  <c:v>20.5</c:v>
                </c:pt>
                <c:pt idx="7">
                  <c:v>20.5</c:v>
                </c:pt>
                <c:pt idx="8">
                  <c:v>20.6</c:v>
                </c:pt>
                <c:pt idx="9">
                  <c:v>30</c:v>
                </c:pt>
                <c:pt idx="10">
                  <c:v>30.2</c:v>
                </c:pt>
                <c:pt idx="11">
                  <c:v>30.3</c:v>
                </c:pt>
                <c:pt idx="12">
                  <c:v>39.4</c:v>
                </c:pt>
                <c:pt idx="13">
                  <c:v>39.5</c:v>
                </c:pt>
                <c:pt idx="14">
                  <c:v>39.5</c:v>
                </c:pt>
                <c:pt idx="15">
                  <c:v>50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'Data-2500'!$E$29:$E$49</c:f>
              <c:numCache>
                <c:ptCount val="21"/>
                <c:pt idx="0">
                  <c:v>21.72000418119999</c:v>
                </c:pt>
                <c:pt idx="1">
                  <c:v>23.039032775199978</c:v>
                </c:pt>
                <c:pt idx="2">
                  <c:v>23.358305337440015</c:v>
                </c:pt>
                <c:pt idx="3">
                  <c:v>23.894710298999986</c:v>
                </c:pt>
                <c:pt idx="4">
                  <c:v>24.351297120000005</c:v>
                </c:pt>
                <c:pt idx="5">
                  <c:v>24.140478019933305</c:v>
                </c:pt>
                <c:pt idx="6">
                  <c:v>24.531677098666663</c:v>
                </c:pt>
                <c:pt idx="7">
                  <c:v>24.95196244895998</c:v>
                </c:pt>
                <c:pt idx="8">
                  <c:v>24.243069132800002</c:v>
                </c:pt>
                <c:pt idx="9">
                  <c:v>25.545412578773348</c:v>
                </c:pt>
                <c:pt idx="10">
                  <c:v>26.624084851200024</c:v>
                </c:pt>
                <c:pt idx="11">
                  <c:v>26.054760543533327</c:v>
                </c:pt>
                <c:pt idx="12">
                  <c:v>27.783928114026686</c:v>
                </c:pt>
                <c:pt idx="13">
                  <c:v>27.22610303</c:v>
                </c:pt>
                <c:pt idx="14">
                  <c:v>27.983698940399986</c:v>
                </c:pt>
                <c:pt idx="15">
                  <c:v>27.389572385666696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'Data-2000'!$F$28</c:f>
              <c:strCache>
                <c:ptCount val="1"/>
                <c:pt idx="0">
                  <c:v>W_Dynamometer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'Data-2500'!$H$29:$H$49</c:f>
              <c:numCache>
                <c:ptCount val="21"/>
                <c:pt idx="0">
                  <c:v>3.8</c:v>
                </c:pt>
                <c:pt idx="1">
                  <c:v>4.6</c:v>
                </c:pt>
                <c:pt idx="2">
                  <c:v>4.6</c:v>
                </c:pt>
                <c:pt idx="3">
                  <c:v>12</c:v>
                </c:pt>
                <c:pt idx="4">
                  <c:v>12.2</c:v>
                </c:pt>
                <c:pt idx="5">
                  <c:v>12.3</c:v>
                </c:pt>
                <c:pt idx="6">
                  <c:v>20.5</c:v>
                </c:pt>
                <c:pt idx="7">
                  <c:v>20.5</c:v>
                </c:pt>
                <c:pt idx="8">
                  <c:v>20.6</c:v>
                </c:pt>
                <c:pt idx="9">
                  <c:v>30</c:v>
                </c:pt>
                <c:pt idx="10">
                  <c:v>30.2</c:v>
                </c:pt>
                <c:pt idx="11">
                  <c:v>30.3</c:v>
                </c:pt>
                <c:pt idx="12">
                  <c:v>39.4</c:v>
                </c:pt>
                <c:pt idx="13">
                  <c:v>39.5</c:v>
                </c:pt>
                <c:pt idx="14">
                  <c:v>39.5</c:v>
                </c:pt>
                <c:pt idx="15">
                  <c:v>50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'Data-2500'!$F$29:$F$49</c:f>
              <c:numCache>
                <c:ptCount val="21"/>
                <c:pt idx="0">
                  <c:v>1.3487515739681175</c:v>
                </c:pt>
                <c:pt idx="1">
                  <c:v>1.6326992737508792</c:v>
                </c:pt>
                <c:pt idx="2">
                  <c:v>1.6326992737508792</c:v>
                </c:pt>
                <c:pt idx="3">
                  <c:v>4.259215496741424</c:v>
                </c:pt>
                <c:pt idx="4">
                  <c:v>4.3302024216871144</c:v>
                </c:pt>
                <c:pt idx="5">
                  <c:v>4.365695884159961</c:v>
                </c:pt>
                <c:pt idx="6">
                  <c:v>7.276159806933266</c:v>
                </c:pt>
                <c:pt idx="7">
                  <c:v>7.276159806933266</c:v>
                </c:pt>
                <c:pt idx="8">
                  <c:v>7.311653269406111</c:v>
                </c:pt>
                <c:pt idx="9">
                  <c:v>10.64803874185356</c:v>
                </c:pt>
                <c:pt idx="10">
                  <c:v>10.71902566679925</c:v>
                </c:pt>
                <c:pt idx="11">
                  <c:v>10.754519129272097</c:v>
                </c:pt>
                <c:pt idx="12">
                  <c:v>13.984424214301008</c:v>
                </c:pt>
                <c:pt idx="13">
                  <c:v>14.019917676773854</c:v>
                </c:pt>
                <c:pt idx="14">
                  <c:v>14.019917676773854</c:v>
                </c:pt>
                <c:pt idx="15">
                  <c:v>17.7467312364226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36715989"/>
        <c:axId val="62008446"/>
      </c:scatterChart>
      <c:valAx>
        <c:axId val="36715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Torque (ft-lbf)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2008446"/>
        <c:crosses val="autoZero"/>
        <c:crossBetween val="midCat"/>
        <c:dispUnits/>
      </c:valAx>
      <c:valAx>
        <c:axId val="62008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Energy (kW)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67159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55"/>
          <c:y val="0.088"/>
          <c:w val="0.2075"/>
          <c:h val="0.221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4"/>
  <sheetViews>
    <sheetView zoomScale="67" zoomScaleNormal="67" workbookViewId="0" topLeftCell="A1">
      <selection activeCell="G26" sqref="G26"/>
    </sheetView>
  </sheetViews>
  <sheetFormatPr defaultColWidth="9.140625" defaultRowHeight="12.75"/>
  <cols>
    <col min="1" max="1" width="5.00390625" style="0" customWidth="1"/>
    <col min="2" max="2" width="10.57421875" style="0" customWidth="1"/>
    <col min="3" max="3" width="10.00390625" style="0" customWidth="1"/>
    <col min="5" max="5" width="11.28125" style="0" customWidth="1"/>
    <col min="6" max="6" width="11.00390625" style="0" customWidth="1"/>
    <col min="7" max="7" width="14.7109375" style="0" customWidth="1"/>
    <col min="8" max="8" width="9.57421875" style="0" customWidth="1"/>
    <col min="9" max="9" width="14.421875" style="23" customWidth="1"/>
    <col min="10" max="10" width="10.28125" style="0" customWidth="1"/>
    <col min="11" max="11" width="12.421875" style="0" customWidth="1"/>
    <col min="12" max="12" width="11.421875" style="0" customWidth="1"/>
    <col min="13" max="13" width="13.140625" style="0" customWidth="1"/>
    <col min="14" max="14" width="14.140625" style="0" customWidth="1"/>
    <col min="15" max="15" width="13.421875" style="0" customWidth="1"/>
    <col min="16" max="16" width="12.57421875" style="0" customWidth="1"/>
    <col min="17" max="17" width="7.421875" style="0" customWidth="1"/>
  </cols>
  <sheetData>
    <row r="1" spans="3:17" ht="15.75">
      <c r="C1" s="13" t="s">
        <v>0</v>
      </c>
      <c r="D1" s="13"/>
      <c r="E1" s="14"/>
      <c r="F1" s="15" t="s">
        <v>1</v>
      </c>
      <c r="G1" s="15"/>
      <c r="H1" s="15"/>
      <c r="I1" s="21"/>
      <c r="J1" s="14"/>
      <c r="K1" s="15" t="s">
        <v>2</v>
      </c>
      <c r="L1" s="16"/>
      <c r="M1" s="14"/>
      <c r="N1" s="15" t="s">
        <v>3</v>
      </c>
      <c r="O1" s="16"/>
      <c r="P1" s="19" t="s">
        <v>4</v>
      </c>
      <c r="Q1" s="20"/>
    </row>
    <row r="2" spans="2:17" ht="12.75">
      <c r="B2" s="28" t="s">
        <v>28</v>
      </c>
      <c r="C2" s="28" t="s">
        <v>5</v>
      </c>
      <c r="D2" s="28" t="s">
        <v>6</v>
      </c>
      <c r="E2" s="28" t="s">
        <v>7</v>
      </c>
      <c r="F2" s="28" t="s">
        <v>8</v>
      </c>
      <c r="G2" s="28" t="s">
        <v>9</v>
      </c>
      <c r="H2" s="28" t="s">
        <v>10</v>
      </c>
      <c r="I2" s="29" t="s">
        <v>11</v>
      </c>
      <c r="J2" s="28" t="s">
        <v>12</v>
      </c>
      <c r="K2" s="28" t="s">
        <v>13</v>
      </c>
      <c r="L2" s="28" t="s">
        <v>14</v>
      </c>
      <c r="M2" s="28" t="s">
        <v>15</v>
      </c>
      <c r="N2" s="28" t="s">
        <v>16</v>
      </c>
      <c r="O2" s="28" t="s">
        <v>14</v>
      </c>
      <c r="P2" s="30" t="s">
        <v>17</v>
      </c>
      <c r="Q2" s="30" t="s">
        <v>18</v>
      </c>
    </row>
    <row r="3" spans="2:17" ht="12.75">
      <c r="B3" s="33" t="s">
        <v>29</v>
      </c>
      <c r="C3" s="33" t="s">
        <v>30</v>
      </c>
      <c r="D3" s="33" t="s">
        <v>31</v>
      </c>
      <c r="E3" s="33" t="s">
        <v>32</v>
      </c>
      <c r="F3" s="33" t="s">
        <v>32</v>
      </c>
      <c r="G3" s="33" t="s">
        <v>32</v>
      </c>
      <c r="H3" s="33" t="s">
        <v>33</v>
      </c>
      <c r="I3" s="34" t="s">
        <v>34</v>
      </c>
      <c r="J3" s="33" t="s">
        <v>35</v>
      </c>
      <c r="K3" s="33" t="s">
        <v>35</v>
      </c>
      <c r="L3" s="33" t="s">
        <v>36</v>
      </c>
      <c r="M3" s="33" t="s">
        <v>35</v>
      </c>
      <c r="N3" s="33" t="s">
        <v>35</v>
      </c>
      <c r="O3" s="33" t="s">
        <v>37</v>
      </c>
      <c r="P3" s="35" t="s">
        <v>33</v>
      </c>
      <c r="Q3" s="35" t="s">
        <v>33</v>
      </c>
    </row>
    <row r="4" spans="1:17" ht="12.75">
      <c r="A4" s="18">
        <v>1</v>
      </c>
      <c r="B4" s="54">
        <v>37860</v>
      </c>
      <c r="C4" s="33">
        <v>2000</v>
      </c>
      <c r="D4" s="33">
        <v>2.7</v>
      </c>
      <c r="E4" s="33">
        <v>15.16</v>
      </c>
      <c r="F4" s="33">
        <v>15.105</v>
      </c>
      <c r="G4" s="33">
        <v>0.41</v>
      </c>
      <c r="H4" s="33">
        <f>Q4-P4</f>
        <v>10</v>
      </c>
      <c r="I4" s="34">
        <f>(E4-F4+G4)/H4/60</f>
        <v>0.0007749999999999995</v>
      </c>
      <c r="J4" s="33">
        <v>69.13</v>
      </c>
      <c r="K4" s="33">
        <v>61.36</v>
      </c>
      <c r="L4" s="33">
        <v>9.8</v>
      </c>
      <c r="M4" s="33">
        <v>31.1</v>
      </c>
      <c r="N4" s="33">
        <v>546</v>
      </c>
      <c r="O4" s="33">
        <v>426</v>
      </c>
      <c r="P4" s="35">
        <v>30</v>
      </c>
      <c r="Q4" s="35">
        <v>40</v>
      </c>
    </row>
    <row r="5" spans="1:17" ht="12.75">
      <c r="A5" s="18">
        <v>2</v>
      </c>
      <c r="B5" s="54">
        <v>37860</v>
      </c>
      <c r="C5" s="36">
        <f>C4</f>
        <v>2000</v>
      </c>
      <c r="D5" s="37">
        <v>3</v>
      </c>
      <c r="E5" s="36">
        <v>13.395</v>
      </c>
      <c r="F5" s="36">
        <v>13.305</v>
      </c>
      <c r="G5" s="36">
        <v>0.515</v>
      </c>
      <c r="H5" s="36">
        <f aca="true" t="shared" si="0" ref="H5:H13">Q5-P5</f>
        <v>15</v>
      </c>
      <c r="I5" s="38">
        <f aca="true" t="shared" si="1" ref="I5:I12">(E5-F5+G5)/H5/60</f>
        <v>0.0006722222222222221</v>
      </c>
      <c r="J5" s="36">
        <v>75.13</v>
      </c>
      <c r="K5" s="36">
        <v>67.58</v>
      </c>
      <c r="L5" s="36">
        <v>10.2</v>
      </c>
      <c r="M5" s="36">
        <v>37</v>
      </c>
      <c r="N5" s="36">
        <v>556</v>
      </c>
      <c r="O5" s="36">
        <v>424</v>
      </c>
      <c r="P5" s="39">
        <v>4.5</v>
      </c>
      <c r="Q5" s="39">
        <v>19.5</v>
      </c>
    </row>
    <row r="6" spans="1:17" ht="12.75">
      <c r="A6" s="18">
        <v>3</v>
      </c>
      <c r="B6" s="54">
        <v>37860</v>
      </c>
      <c r="C6" s="36">
        <f aca="true" t="shared" si="2" ref="C6:C24">C5</f>
        <v>2000</v>
      </c>
      <c r="D6" s="40">
        <v>2.8</v>
      </c>
      <c r="E6" s="40">
        <v>14.36</v>
      </c>
      <c r="F6" s="40">
        <v>14.22</v>
      </c>
      <c r="G6" s="40">
        <v>0.68</v>
      </c>
      <c r="H6" s="40">
        <f t="shared" si="0"/>
        <v>20</v>
      </c>
      <c r="I6" s="41">
        <f t="shared" si="1"/>
        <v>0.0006833333333333323</v>
      </c>
      <c r="J6" s="40">
        <v>73.42</v>
      </c>
      <c r="K6" s="40">
        <v>65.67</v>
      </c>
      <c r="L6" s="40">
        <v>9.9</v>
      </c>
      <c r="M6" s="40">
        <v>35.8</v>
      </c>
      <c r="N6" s="40">
        <v>554</v>
      </c>
      <c r="O6" s="40">
        <v>423</v>
      </c>
      <c r="P6" s="42">
        <v>42</v>
      </c>
      <c r="Q6" s="42">
        <v>62</v>
      </c>
    </row>
    <row r="7" spans="1:17" ht="12.75">
      <c r="A7" s="18">
        <v>4</v>
      </c>
      <c r="B7" s="54">
        <v>37860</v>
      </c>
      <c r="C7" s="36">
        <f t="shared" si="2"/>
        <v>2000</v>
      </c>
      <c r="D7" s="33">
        <v>11</v>
      </c>
      <c r="E7" s="33">
        <v>12.67</v>
      </c>
      <c r="F7" s="33">
        <v>12.525</v>
      </c>
      <c r="G7" s="33">
        <v>0.375</v>
      </c>
      <c r="H7" s="33">
        <f>Q7-P7</f>
        <v>10</v>
      </c>
      <c r="I7" s="34">
        <f>(E7-F7+G7)/H7/60</f>
        <v>0.000866666666666666</v>
      </c>
      <c r="J7" s="33">
        <v>78.04</v>
      </c>
      <c r="K7" s="33">
        <v>70.29</v>
      </c>
      <c r="L7" s="33">
        <v>10.1</v>
      </c>
      <c r="M7" s="33">
        <v>39.2</v>
      </c>
      <c r="N7" s="33">
        <v>577</v>
      </c>
      <c r="O7" s="33">
        <v>485</v>
      </c>
      <c r="P7" s="35">
        <v>23</v>
      </c>
      <c r="Q7" s="35">
        <v>33</v>
      </c>
    </row>
    <row r="8" spans="1:17" ht="12.75">
      <c r="A8" s="18">
        <v>5</v>
      </c>
      <c r="B8" s="54">
        <v>37860</v>
      </c>
      <c r="C8" s="36">
        <f t="shared" si="2"/>
        <v>2000</v>
      </c>
      <c r="D8" s="36">
        <v>10.8</v>
      </c>
      <c r="E8" s="36">
        <v>11.895</v>
      </c>
      <c r="F8" s="36">
        <v>11.71</v>
      </c>
      <c r="G8" s="36">
        <v>0.54</v>
      </c>
      <c r="H8" s="36">
        <f t="shared" si="0"/>
        <v>15</v>
      </c>
      <c r="I8" s="38">
        <f t="shared" si="1"/>
        <v>0.0008055555555555542</v>
      </c>
      <c r="J8" s="36">
        <v>79.95</v>
      </c>
      <c r="K8" s="36">
        <v>72.2</v>
      </c>
      <c r="L8" s="36">
        <v>10.2</v>
      </c>
      <c r="M8" s="36">
        <v>40.6</v>
      </c>
      <c r="N8" s="36">
        <v>578</v>
      </c>
      <c r="O8" s="36">
        <v>487</v>
      </c>
      <c r="P8" s="39">
        <v>34</v>
      </c>
      <c r="Q8" s="39">
        <v>49</v>
      </c>
    </row>
    <row r="9" spans="1:17" ht="12.75">
      <c r="A9" s="18">
        <v>6</v>
      </c>
      <c r="B9" s="54">
        <v>37860</v>
      </c>
      <c r="C9" s="36">
        <f t="shared" si="2"/>
        <v>2000</v>
      </c>
      <c r="D9" s="40">
        <v>11.2</v>
      </c>
      <c r="E9" s="40">
        <v>11.26</v>
      </c>
      <c r="F9" s="40">
        <v>10.97</v>
      </c>
      <c r="G9" s="40">
        <v>0.745</v>
      </c>
      <c r="H9" s="40">
        <f t="shared" si="0"/>
        <v>20</v>
      </c>
      <c r="I9" s="41">
        <f t="shared" si="1"/>
        <v>0.0008624999999999993</v>
      </c>
      <c r="J9" s="40">
        <v>80.95</v>
      </c>
      <c r="K9" s="40">
        <v>73.3</v>
      </c>
      <c r="L9" s="40">
        <v>10.2</v>
      </c>
      <c r="M9" s="40">
        <v>41.4</v>
      </c>
      <c r="N9" s="40">
        <v>578</v>
      </c>
      <c r="O9" s="40">
        <v>490</v>
      </c>
      <c r="P9" s="42">
        <v>50</v>
      </c>
      <c r="Q9" s="42">
        <v>70</v>
      </c>
    </row>
    <row r="10" spans="1:17" ht="12.75">
      <c r="A10" s="18">
        <v>7</v>
      </c>
      <c r="B10" s="54">
        <v>37860</v>
      </c>
      <c r="C10" s="36">
        <f t="shared" si="2"/>
        <v>2000</v>
      </c>
      <c r="D10" s="33">
        <v>20.9</v>
      </c>
      <c r="E10" s="33">
        <v>8.195</v>
      </c>
      <c r="F10" s="33">
        <v>7.865</v>
      </c>
      <c r="G10" s="33">
        <v>0.255</v>
      </c>
      <c r="H10" s="33">
        <f t="shared" si="0"/>
        <v>10</v>
      </c>
      <c r="I10" s="34">
        <f t="shared" si="1"/>
        <v>0.0009750000000000002</v>
      </c>
      <c r="J10" s="33">
        <v>79.44</v>
      </c>
      <c r="K10" s="33">
        <v>71.29</v>
      </c>
      <c r="L10" s="33">
        <v>10.1</v>
      </c>
      <c r="M10" s="33">
        <v>37.6</v>
      </c>
      <c r="N10" s="33">
        <v>589</v>
      </c>
      <c r="O10" s="33">
        <v>587</v>
      </c>
      <c r="P10" s="35">
        <v>41</v>
      </c>
      <c r="Q10" s="35">
        <v>51</v>
      </c>
    </row>
    <row r="11" spans="1:17" ht="12.75">
      <c r="A11" s="18">
        <v>8</v>
      </c>
      <c r="B11" s="54">
        <v>37860</v>
      </c>
      <c r="C11" s="36">
        <f t="shared" si="2"/>
        <v>2000</v>
      </c>
      <c r="D11" s="37">
        <v>20.4</v>
      </c>
      <c r="E11" s="36">
        <v>9.18</v>
      </c>
      <c r="F11" s="36">
        <v>8.775</v>
      </c>
      <c r="G11" s="36">
        <v>0.415</v>
      </c>
      <c r="H11" s="36">
        <f t="shared" si="0"/>
        <v>15</v>
      </c>
      <c r="I11" s="38">
        <f t="shared" si="1"/>
        <v>0.0009111111111111105</v>
      </c>
      <c r="J11" s="36">
        <v>77.64</v>
      </c>
      <c r="K11" s="36">
        <v>69.59</v>
      </c>
      <c r="L11" s="36">
        <v>10.1</v>
      </c>
      <c r="M11" s="36">
        <v>33.9</v>
      </c>
      <c r="N11" s="36">
        <v>591</v>
      </c>
      <c r="O11" s="36">
        <v>578</v>
      </c>
      <c r="P11" s="39">
        <v>25</v>
      </c>
      <c r="Q11" s="39">
        <v>40</v>
      </c>
    </row>
    <row r="12" spans="1:17" ht="12.75">
      <c r="A12" s="18">
        <v>9</v>
      </c>
      <c r="B12" s="54">
        <v>37860</v>
      </c>
      <c r="C12" s="36">
        <f t="shared" si="2"/>
        <v>2000</v>
      </c>
      <c r="D12" s="40">
        <v>21.1</v>
      </c>
      <c r="E12" s="40">
        <v>19.43</v>
      </c>
      <c r="F12" s="40">
        <v>18.94</v>
      </c>
      <c r="G12" s="40">
        <v>0.635</v>
      </c>
      <c r="H12" s="40">
        <f t="shared" si="0"/>
        <v>20</v>
      </c>
      <c r="I12" s="41">
        <f t="shared" si="1"/>
        <v>0.0009374999999999988</v>
      </c>
      <c r="J12" s="40">
        <v>80.65</v>
      </c>
      <c r="K12" s="40">
        <v>72.7</v>
      </c>
      <c r="L12" s="40">
        <v>10.3</v>
      </c>
      <c r="M12" s="40">
        <v>40.2</v>
      </c>
      <c r="N12" s="40">
        <v>592</v>
      </c>
      <c r="O12" s="40">
        <v>589</v>
      </c>
      <c r="P12" s="42">
        <v>44</v>
      </c>
      <c r="Q12" s="42">
        <v>64</v>
      </c>
    </row>
    <row r="13" spans="1:17" ht="12.75">
      <c r="A13" s="18">
        <v>10</v>
      </c>
      <c r="B13" s="54">
        <v>37860</v>
      </c>
      <c r="C13" s="36">
        <f t="shared" si="2"/>
        <v>2000</v>
      </c>
      <c r="D13" s="33">
        <v>31.1</v>
      </c>
      <c r="E13" s="33">
        <v>17.785</v>
      </c>
      <c r="F13" s="33">
        <v>17.255</v>
      </c>
      <c r="G13" s="33">
        <v>0.44</v>
      </c>
      <c r="H13" s="33">
        <f t="shared" si="0"/>
        <v>15</v>
      </c>
      <c r="I13" s="34">
        <f aca="true" t="shared" si="3" ref="I13:I24">(E13-F13+G13)/H13/60</f>
        <v>0.0010777777777777788</v>
      </c>
      <c r="J13" s="33">
        <v>82.96</v>
      </c>
      <c r="K13" s="33">
        <v>75.61</v>
      </c>
      <c r="L13" s="33">
        <v>11.7</v>
      </c>
      <c r="M13" s="33">
        <v>40.3</v>
      </c>
      <c r="N13" s="33">
        <v>600</v>
      </c>
      <c r="O13" s="33">
        <v>708</v>
      </c>
      <c r="P13" s="35">
        <v>10</v>
      </c>
      <c r="Q13" s="35">
        <v>25</v>
      </c>
    </row>
    <row r="14" spans="1:17" ht="12.75">
      <c r="A14" s="18">
        <v>11</v>
      </c>
      <c r="B14" s="54">
        <v>37860</v>
      </c>
      <c r="C14" s="36">
        <f t="shared" si="2"/>
        <v>2000</v>
      </c>
      <c r="D14" s="36">
        <v>29.7</v>
      </c>
      <c r="E14" s="36">
        <v>14.405</v>
      </c>
      <c r="F14" s="36">
        <v>13.95</v>
      </c>
      <c r="G14" s="36">
        <v>0.49</v>
      </c>
      <c r="H14" s="36">
        <f aca="true" t="shared" si="4" ref="H14:H24">Q14-P14</f>
        <v>15</v>
      </c>
      <c r="I14" s="38">
        <f t="shared" si="3"/>
        <v>0.00105</v>
      </c>
      <c r="J14" s="36">
        <v>84.26</v>
      </c>
      <c r="K14" s="36">
        <v>77.51</v>
      </c>
      <c r="L14" s="36">
        <v>13.1</v>
      </c>
      <c r="M14" s="36">
        <v>41.6</v>
      </c>
      <c r="N14" s="36">
        <v>599</v>
      </c>
      <c r="O14" s="36">
        <v>654</v>
      </c>
      <c r="P14" s="39">
        <v>57</v>
      </c>
      <c r="Q14" s="39">
        <v>72</v>
      </c>
    </row>
    <row r="15" spans="1:17" ht="12.75">
      <c r="A15" s="18">
        <v>12</v>
      </c>
      <c r="B15" s="54">
        <v>37860</v>
      </c>
      <c r="C15" s="36">
        <f t="shared" si="2"/>
        <v>2000</v>
      </c>
      <c r="D15" s="43">
        <v>30.2</v>
      </c>
      <c r="E15" s="40">
        <v>13.42</v>
      </c>
      <c r="F15" s="40">
        <v>12.955</v>
      </c>
      <c r="G15" s="40">
        <v>0.495</v>
      </c>
      <c r="H15" s="40">
        <f t="shared" si="4"/>
        <v>15</v>
      </c>
      <c r="I15" s="41">
        <f t="shared" si="3"/>
        <v>0.0010666666666666665</v>
      </c>
      <c r="J15" s="40">
        <v>88.98</v>
      </c>
      <c r="K15" s="40">
        <v>82.23</v>
      </c>
      <c r="L15" s="40">
        <v>13.1</v>
      </c>
      <c r="M15" s="40">
        <v>45.5</v>
      </c>
      <c r="N15" s="40">
        <v>600</v>
      </c>
      <c r="O15" s="40">
        <v>675</v>
      </c>
      <c r="P15" s="42">
        <v>13</v>
      </c>
      <c r="Q15" s="42">
        <v>28</v>
      </c>
    </row>
    <row r="16" spans="1:17" ht="12.75">
      <c r="A16" s="18">
        <v>13</v>
      </c>
      <c r="B16" s="54">
        <v>37860</v>
      </c>
      <c r="C16" s="36">
        <f t="shared" si="2"/>
        <v>2000</v>
      </c>
      <c r="D16" s="33">
        <v>39.5</v>
      </c>
      <c r="E16" s="33">
        <v>16.09</v>
      </c>
      <c r="F16" s="33">
        <v>15.39</v>
      </c>
      <c r="G16" s="33">
        <v>0.41</v>
      </c>
      <c r="H16" s="33">
        <f t="shared" si="4"/>
        <v>15</v>
      </c>
      <c r="I16" s="34">
        <f t="shared" si="3"/>
        <v>0.0012333333333333324</v>
      </c>
      <c r="J16" s="33">
        <v>91.59</v>
      </c>
      <c r="K16" s="33">
        <v>83.23</v>
      </c>
      <c r="L16" s="33">
        <v>11.4</v>
      </c>
      <c r="M16" s="33">
        <v>46.4</v>
      </c>
      <c r="N16" s="33">
        <v>616</v>
      </c>
      <c r="O16" s="33">
        <v>807</v>
      </c>
      <c r="P16" s="35">
        <v>40</v>
      </c>
      <c r="Q16" s="35">
        <v>55</v>
      </c>
    </row>
    <row r="17" spans="1:17" ht="12.75">
      <c r="A17" s="18">
        <v>14</v>
      </c>
      <c r="B17" s="54">
        <v>37860</v>
      </c>
      <c r="C17" s="36">
        <f t="shared" si="2"/>
        <v>2000</v>
      </c>
      <c r="D17" s="36">
        <v>38.8</v>
      </c>
      <c r="E17" s="36">
        <v>11.465</v>
      </c>
      <c r="F17" s="36">
        <v>10.775</v>
      </c>
      <c r="G17" s="36">
        <v>0.375</v>
      </c>
      <c r="H17" s="36">
        <f t="shared" si="4"/>
        <v>15</v>
      </c>
      <c r="I17" s="38">
        <f t="shared" si="3"/>
        <v>0.0011833333333333327</v>
      </c>
      <c r="J17" s="36">
        <v>82.86</v>
      </c>
      <c r="K17" s="36">
        <v>75.51</v>
      </c>
      <c r="L17" s="36">
        <v>12.6</v>
      </c>
      <c r="M17" s="36">
        <v>38.8</v>
      </c>
      <c r="N17" s="36">
        <v>615</v>
      </c>
      <c r="O17" s="36">
        <v>727</v>
      </c>
      <c r="P17" s="39">
        <v>40</v>
      </c>
      <c r="Q17" s="39">
        <v>55</v>
      </c>
    </row>
    <row r="18" spans="1:17" ht="12.75">
      <c r="A18" s="18">
        <v>15</v>
      </c>
      <c r="B18" s="54">
        <v>37860</v>
      </c>
      <c r="C18" s="36">
        <f t="shared" si="2"/>
        <v>2000</v>
      </c>
      <c r="D18" s="40">
        <v>39</v>
      </c>
      <c r="E18" s="43">
        <v>9.785</v>
      </c>
      <c r="F18" s="43">
        <v>9.075</v>
      </c>
      <c r="G18" s="43">
        <v>0.33</v>
      </c>
      <c r="H18" s="40">
        <f t="shared" si="4"/>
        <v>15</v>
      </c>
      <c r="I18" s="41">
        <f t="shared" si="3"/>
        <v>0.0011555555555555566</v>
      </c>
      <c r="J18" s="43">
        <v>87.17</v>
      </c>
      <c r="K18" s="43">
        <v>79.62</v>
      </c>
      <c r="L18" s="43">
        <v>12.3</v>
      </c>
      <c r="M18" s="43">
        <v>43.5</v>
      </c>
      <c r="N18" s="43">
        <v>614</v>
      </c>
      <c r="O18" s="44">
        <v>754</v>
      </c>
      <c r="P18" s="42">
        <v>56.5</v>
      </c>
      <c r="Q18" s="42">
        <v>71.5</v>
      </c>
    </row>
    <row r="19" spans="1:17" ht="12.75">
      <c r="A19" s="18">
        <v>16</v>
      </c>
      <c r="B19" s="54">
        <v>37860</v>
      </c>
      <c r="C19" s="36">
        <f t="shared" si="2"/>
        <v>2000</v>
      </c>
      <c r="D19" s="33">
        <v>49.5</v>
      </c>
      <c r="E19" s="33">
        <v>10.445</v>
      </c>
      <c r="F19" s="33">
        <v>9.74</v>
      </c>
      <c r="G19" s="33">
        <v>0.48</v>
      </c>
      <c r="H19" s="33">
        <f t="shared" si="4"/>
        <v>15</v>
      </c>
      <c r="I19" s="34">
        <f t="shared" si="3"/>
        <v>0.0013166666666666667</v>
      </c>
      <c r="J19" s="33">
        <v>87.37</v>
      </c>
      <c r="K19" s="33">
        <v>77.92</v>
      </c>
      <c r="L19" s="33">
        <v>10</v>
      </c>
      <c r="M19" s="33">
        <v>44.1</v>
      </c>
      <c r="N19" s="33">
        <v>629</v>
      </c>
      <c r="O19" s="33">
        <v>846</v>
      </c>
      <c r="P19" s="35">
        <v>21</v>
      </c>
      <c r="Q19" s="35">
        <v>36</v>
      </c>
    </row>
    <row r="20" spans="1:17" ht="12.75">
      <c r="A20" s="18">
        <v>17</v>
      </c>
      <c r="B20" s="54">
        <v>37860</v>
      </c>
      <c r="C20" s="36">
        <f t="shared" si="2"/>
        <v>2000</v>
      </c>
      <c r="D20" s="36">
        <v>49.7</v>
      </c>
      <c r="E20" s="36">
        <v>20.675</v>
      </c>
      <c r="F20" s="36">
        <v>19.8</v>
      </c>
      <c r="G20" s="36">
        <v>0.34</v>
      </c>
      <c r="H20" s="36">
        <f t="shared" si="4"/>
        <v>15</v>
      </c>
      <c r="I20" s="38">
        <f t="shared" si="3"/>
        <v>0.00135</v>
      </c>
      <c r="J20" s="36">
        <v>88.78</v>
      </c>
      <c r="K20" s="36">
        <v>81.43</v>
      </c>
      <c r="L20" s="36">
        <v>13.1</v>
      </c>
      <c r="M20" s="36">
        <v>44.7</v>
      </c>
      <c r="N20" s="36">
        <v>626</v>
      </c>
      <c r="O20" s="36">
        <v>907</v>
      </c>
      <c r="P20" s="39">
        <v>46</v>
      </c>
      <c r="Q20" s="39">
        <v>61</v>
      </c>
    </row>
    <row r="21" spans="1:17" ht="12.75">
      <c r="A21" s="18">
        <v>18</v>
      </c>
      <c r="B21" s="54">
        <v>37860</v>
      </c>
      <c r="C21" s="36">
        <f t="shared" si="2"/>
        <v>2000</v>
      </c>
      <c r="D21" s="40">
        <v>49.6</v>
      </c>
      <c r="E21" s="40">
        <v>18.99</v>
      </c>
      <c r="F21" s="40">
        <v>18.075</v>
      </c>
      <c r="G21" s="40">
        <v>0.34</v>
      </c>
      <c r="H21" s="40">
        <f t="shared" si="4"/>
        <v>15</v>
      </c>
      <c r="I21" s="41">
        <f t="shared" si="3"/>
        <v>0.0013944444444444436</v>
      </c>
      <c r="J21" s="40">
        <v>93.7</v>
      </c>
      <c r="K21" s="40">
        <v>86.14</v>
      </c>
      <c r="L21" s="40">
        <v>13.3</v>
      </c>
      <c r="M21" s="40">
        <v>48.3</v>
      </c>
      <c r="N21" s="40">
        <v>628</v>
      </c>
      <c r="O21" s="40">
        <v>929</v>
      </c>
      <c r="P21" s="42">
        <v>1.5</v>
      </c>
      <c r="Q21" s="42">
        <v>16.5</v>
      </c>
    </row>
    <row r="22" spans="1:17" ht="12.75">
      <c r="A22" s="18">
        <v>19</v>
      </c>
      <c r="B22" s="54">
        <v>37860</v>
      </c>
      <c r="C22" s="36">
        <f t="shared" si="2"/>
        <v>2000</v>
      </c>
      <c r="D22" s="33">
        <v>59.8</v>
      </c>
      <c r="E22" s="33">
        <v>11.69</v>
      </c>
      <c r="F22" s="33">
        <v>10.715</v>
      </c>
      <c r="G22" s="33">
        <v>0.31</v>
      </c>
      <c r="H22" s="33">
        <f t="shared" si="4"/>
        <v>15</v>
      </c>
      <c r="I22" s="34">
        <f t="shared" si="3"/>
        <v>0.0014277777777777774</v>
      </c>
      <c r="J22" s="33">
        <v>90.18</v>
      </c>
      <c r="K22" s="33">
        <v>82.33</v>
      </c>
      <c r="L22" s="33">
        <v>13</v>
      </c>
      <c r="M22" s="33">
        <v>45.6</v>
      </c>
      <c r="N22" s="33">
        <v>652</v>
      </c>
      <c r="O22" s="33">
        <v>1025</v>
      </c>
      <c r="P22" s="35">
        <v>45</v>
      </c>
      <c r="Q22" s="35">
        <v>60</v>
      </c>
    </row>
    <row r="23" spans="1:17" ht="12.75">
      <c r="A23" s="18">
        <v>20</v>
      </c>
      <c r="B23" s="54">
        <v>37860</v>
      </c>
      <c r="C23" s="36">
        <f t="shared" si="2"/>
        <v>2000</v>
      </c>
      <c r="D23" s="36">
        <v>60.1</v>
      </c>
      <c r="E23" s="36">
        <v>10.265</v>
      </c>
      <c r="F23" s="36">
        <v>9.15</v>
      </c>
      <c r="G23" s="36">
        <v>0.19</v>
      </c>
      <c r="H23" s="36">
        <f t="shared" si="4"/>
        <v>15</v>
      </c>
      <c r="I23" s="38">
        <f t="shared" si="3"/>
        <v>0.0014500000000000001</v>
      </c>
      <c r="J23" s="36">
        <v>93.5</v>
      </c>
      <c r="K23" s="36">
        <v>84.94</v>
      </c>
      <c r="L23" s="36">
        <v>12</v>
      </c>
      <c r="M23" s="36">
        <v>44.4</v>
      </c>
      <c r="N23" s="36">
        <v>651</v>
      </c>
      <c r="O23" s="36">
        <v>1028</v>
      </c>
      <c r="P23" s="39">
        <v>52</v>
      </c>
      <c r="Q23" s="39">
        <v>67</v>
      </c>
    </row>
    <row r="24" spans="1:17" ht="12.75">
      <c r="A24" s="18">
        <v>21</v>
      </c>
      <c r="B24" s="54">
        <v>37860</v>
      </c>
      <c r="C24" s="36">
        <f t="shared" si="2"/>
        <v>2000</v>
      </c>
      <c r="D24" s="40">
        <v>60.3</v>
      </c>
      <c r="E24" s="40">
        <v>10.1</v>
      </c>
      <c r="F24" s="40">
        <v>8.985</v>
      </c>
      <c r="G24" s="40">
        <v>0.21</v>
      </c>
      <c r="H24" s="40">
        <f t="shared" si="4"/>
        <v>15</v>
      </c>
      <c r="I24" s="41">
        <f t="shared" si="3"/>
        <v>0.0014722222222222224</v>
      </c>
      <c r="J24" s="40">
        <v>96.21</v>
      </c>
      <c r="K24" s="40">
        <v>88.85</v>
      </c>
      <c r="L24" s="40">
        <v>14.2</v>
      </c>
      <c r="M24" s="40">
        <v>45.4</v>
      </c>
      <c r="N24" s="40">
        <v>650</v>
      </c>
      <c r="O24" s="40">
        <v>1032</v>
      </c>
      <c r="P24" s="42">
        <v>50</v>
      </c>
      <c r="Q24" s="42">
        <v>65</v>
      </c>
    </row>
    <row r="25" spans="2:9" ht="12.75">
      <c r="B25" s="55"/>
      <c r="D25" s="1"/>
      <c r="E25" s="1"/>
      <c r="F25" s="1"/>
      <c r="G25" s="1"/>
      <c r="H25" s="1"/>
      <c r="I25" s="22"/>
    </row>
    <row r="26" spans="2:16" ht="12.75">
      <c r="B26" s="55"/>
      <c r="K26" s="31" t="s">
        <v>21</v>
      </c>
      <c r="L26" s="31" t="s">
        <v>22</v>
      </c>
      <c r="M26" s="31" t="s">
        <v>23</v>
      </c>
      <c r="N26" s="31" t="s">
        <v>24</v>
      </c>
      <c r="O26" s="31" t="s">
        <v>25</v>
      </c>
      <c r="P26" s="31" t="s">
        <v>26</v>
      </c>
    </row>
    <row r="27" spans="2:16" ht="18">
      <c r="B27" s="55"/>
      <c r="C27" s="17" t="s">
        <v>19</v>
      </c>
      <c r="K27" s="32">
        <v>44000</v>
      </c>
      <c r="L27" s="32">
        <v>1.225</v>
      </c>
      <c r="M27" s="32">
        <v>0.003848</v>
      </c>
      <c r="N27" s="32">
        <v>1.005</v>
      </c>
      <c r="O27" s="32">
        <v>1.004</v>
      </c>
      <c r="P27" s="32">
        <v>3.56</v>
      </c>
    </row>
    <row r="28" spans="2:9" ht="15.75">
      <c r="B28" s="55"/>
      <c r="C28" s="56" t="s">
        <v>38</v>
      </c>
      <c r="D28" s="56" t="s">
        <v>39</v>
      </c>
      <c r="E28" s="56" t="s">
        <v>40</v>
      </c>
      <c r="F28" s="56" t="s">
        <v>42</v>
      </c>
      <c r="G28" s="56" t="s">
        <v>20</v>
      </c>
      <c r="H28" s="56" t="s">
        <v>6</v>
      </c>
      <c r="I28" s="57" t="s">
        <v>27</v>
      </c>
    </row>
    <row r="29" spans="1:9" ht="12.75">
      <c r="A29" s="18">
        <f>A4</f>
        <v>1</v>
      </c>
      <c r="B29" s="54">
        <v>37860</v>
      </c>
      <c r="C29" s="45">
        <f aca="true" t="shared" si="5" ref="C29:C49">(E4-F4+G4)*$K$27/(H4*60)</f>
        <v>34.09999999999997</v>
      </c>
      <c r="D29" s="45">
        <f aca="true" t="shared" si="6" ref="D29:D49">$L$27*O4*(0.348/60)*$M$27*$N$27*(N4-M4)</f>
        <v>6.0269515233454785</v>
      </c>
      <c r="E29" s="45">
        <f aca="true" t="shared" si="7" ref="E29:E49">$O$27*L4*(3.785/60)*$P$27*(J4-K4)</f>
        <v>17.169017319439995</v>
      </c>
      <c r="F29" s="45">
        <f aca="true" t="shared" si="8" ref="F29:F49">D4*(0.3048*4.448)*C4*(2*PI()/60)/1000</f>
        <v>0.7666587894134563</v>
      </c>
      <c r="G29" s="45">
        <f aca="true" t="shared" si="9" ref="G29:G49">C29-D29-E29-F29</f>
        <v>10.137372367801044</v>
      </c>
      <c r="H29" s="51">
        <f>D4</f>
        <v>2.7</v>
      </c>
      <c r="I29" s="48">
        <f aca="true" t="shared" si="10" ref="I29:I49">F29/C29</f>
        <v>0.022482662446142433</v>
      </c>
    </row>
    <row r="30" spans="1:9" ht="12.75">
      <c r="A30" s="18">
        <f aca="true" t="shared" si="11" ref="A30:A49">A5</f>
        <v>2</v>
      </c>
      <c r="B30" s="54">
        <v>37860</v>
      </c>
      <c r="C30" s="46">
        <f t="shared" si="5"/>
        <v>29.57777777777777</v>
      </c>
      <c r="D30" s="46">
        <f t="shared" si="6"/>
        <v>6.046421541451199</v>
      </c>
      <c r="E30" s="46">
        <f t="shared" si="7"/>
        <v>17.363827696399994</v>
      </c>
      <c r="F30" s="46">
        <f t="shared" si="8"/>
        <v>0.851843099348285</v>
      </c>
      <c r="G30" s="46">
        <f t="shared" si="9"/>
        <v>5.3156854405782905</v>
      </c>
      <c r="H30" s="52">
        <f aca="true" t="shared" si="12" ref="H30:H48">D5</f>
        <v>3</v>
      </c>
      <c r="I30" s="49">
        <f t="shared" si="10"/>
        <v>0.028800104786380794</v>
      </c>
    </row>
    <row r="31" spans="1:9" ht="12.75">
      <c r="A31" s="18">
        <f t="shared" si="11"/>
        <v>3</v>
      </c>
      <c r="B31" s="54">
        <v>37860</v>
      </c>
      <c r="C31" s="47">
        <f t="shared" si="5"/>
        <v>30.066666666666624</v>
      </c>
      <c r="D31" s="47">
        <f t="shared" si="6"/>
        <v>6.022862984403719</v>
      </c>
      <c r="E31" s="47">
        <f t="shared" si="7"/>
        <v>17.299567329000002</v>
      </c>
      <c r="F31" s="47">
        <f t="shared" si="8"/>
        <v>0.7950535593917324</v>
      </c>
      <c r="G31" s="47">
        <f t="shared" si="9"/>
        <v>5.94918279387117</v>
      </c>
      <c r="H31" s="53">
        <f t="shared" si="12"/>
        <v>2.8</v>
      </c>
      <c r="I31" s="50">
        <f t="shared" si="10"/>
        <v>0.02644302303963637</v>
      </c>
    </row>
    <row r="32" spans="1:9" ht="12.75">
      <c r="A32" s="18">
        <f t="shared" si="11"/>
        <v>4</v>
      </c>
      <c r="B32" s="54">
        <v>37860</v>
      </c>
      <c r="C32" s="45">
        <f t="shared" si="5"/>
        <v>38.133333333333304</v>
      </c>
      <c r="D32" s="45">
        <f t="shared" si="6"/>
        <v>7.166840576586598</v>
      </c>
      <c r="E32" s="45">
        <f t="shared" si="7"/>
        <v>17.64905353766667</v>
      </c>
      <c r="F32" s="45">
        <f t="shared" si="8"/>
        <v>3.123424697610378</v>
      </c>
      <c r="G32" s="45">
        <f t="shared" si="9"/>
        <v>10.194014521469658</v>
      </c>
      <c r="H32" s="51">
        <f t="shared" si="12"/>
        <v>11</v>
      </c>
      <c r="I32" s="48">
        <f t="shared" si="10"/>
        <v>0.08190799032195054</v>
      </c>
    </row>
    <row r="33" spans="1:9" ht="12.75">
      <c r="A33" s="18">
        <f t="shared" si="11"/>
        <v>5</v>
      </c>
      <c r="B33" s="54">
        <v>37860</v>
      </c>
      <c r="C33" s="46">
        <f t="shared" si="5"/>
        <v>35.444444444444386</v>
      </c>
      <c r="D33" s="46">
        <f t="shared" si="6"/>
        <v>7.191042089354759</v>
      </c>
      <c r="E33" s="46">
        <f t="shared" si="7"/>
        <v>17.823796642</v>
      </c>
      <c r="F33" s="46">
        <f t="shared" si="8"/>
        <v>3.0666351576538253</v>
      </c>
      <c r="G33" s="46">
        <f t="shared" si="9"/>
        <v>7.362970555435799</v>
      </c>
      <c r="H33" s="52">
        <f t="shared" si="12"/>
        <v>10.8</v>
      </c>
      <c r="I33" s="49">
        <f t="shared" si="10"/>
        <v>0.08651948720653439</v>
      </c>
    </row>
    <row r="34" spans="1:16" ht="12.75">
      <c r="A34" s="18">
        <f t="shared" si="11"/>
        <v>6</v>
      </c>
      <c r="B34" s="54">
        <v>37860</v>
      </c>
      <c r="C34" s="47">
        <f t="shared" si="5"/>
        <v>37.94999999999997</v>
      </c>
      <c r="D34" s="47">
        <f t="shared" si="6"/>
        <v>7.224569207746798</v>
      </c>
      <c r="E34" s="47">
        <f t="shared" si="7"/>
        <v>17.593812169200014</v>
      </c>
      <c r="F34" s="47">
        <f t="shared" si="8"/>
        <v>3.1802142375669296</v>
      </c>
      <c r="G34" s="47">
        <f t="shared" si="9"/>
        <v>9.951404385486228</v>
      </c>
      <c r="H34" s="53">
        <f t="shared" si="12"/>
        <v>11.2</v>
      </c>
      <c r="I34" s="50">
        <f t="shared" si="10"/>
        <v>0.08380011166184274</v>
      </c>
      <c r="M34" s="1"/>
      <c r="N34" s="1"/>
      <c r="O34" s="1"/>
      <c r="P34" s="1"/>
    </row>
    <row r="35" spans="1:16" ht="12.75">
      <c r="A35" s="18">
        <f t="shared" si="11"/>
        <v>7</v>
      </c>
      <c r="B35" s="54">
        <v>37860</v>
      </c>
      <c r="C35" s="45">
        <f t="shared" si="5"/>
        <v>42.900000000000006</v>
      </c>
      <c r="D35" s="45">
        <f t="shared" si="6"/>
        <v>8.893445958666359</v>
      </c>
      <c r="E35" s="45">
        <f t="shared" si="7"/>
        <v>18.559972429933318</v>
      </c>
      <c r="F35" s="45">
        <f t="shared" si="8"/>
        <v>5.934506925459718</v>
      </c>
      <c r="G35" s="45">
        <f t="shared" si="9"/>
        <v>9.512074685940608</v>
      </c>
      <c r="H35" s="51">
        <f t="shared" si="12"/>
        <v>20.9</v>
      </c>
      <c r="I35" s="48">
        <f t="shared" si="10"/>
        <v>0.13833349476596077</v>
      </c>
      <c r="M35" s="3"/>
      <c r="N35" s="1"/>
      <c r="O35" s="1"/>
      <c r="P35" s="1"/>
    </row>
    <row r="36" spans="1:16" ht="12.75">
      <c r="A36" s="18">
        <f t="shared" si="11"/>
        <v>8</v>
      </c>
      <c r="B36" s="54">
        <v>37860</v>
      </c>
      <c r="C36" s="46">
        <f t="shared" si="5"/>
        <v>40.08888888888885</v>
      </c>
      <c r="D36" s="46">
        <f t="shared" si="6"/>
        <v>8.84761475601276</v>
      </c>
      <c r="E36" s="46">
        <f t="shared" si="7"/>
        <v>18.332242706866662</v>
      </c>
      <c r="F36" s="46">
        <f t="shared" si="8"/>
        <v>5.792533075568336</v>
      </c>
      <c r="G36" s="46">
        <f t="shared" si="9"/>
        <v>7.116498350441095</v>
      </c>
      <c r="H36" s="52">
        <f t="shared" si="12"/>
        <v>20.4</v>
      </c>
      <c r="I36" s="49">
        <f t="shared" si="10"/>
        <v>0.14449223303801295</v>
      </c>
      <c r="M36" s="1"/>
      <c r="N36" s="1"/>
      <c r="O36" s="1"/>
      <c r="P36" s="1"/>
    </row>
    <row r="37" spans="1:16" ht="12.75">
      <c r="A37" s="18">
        <f t="shared" si="11"/>
        <v>9</v>
      </c>
      <c r="B37" s="54">
        <v>37860</v>
      </c>
      <c r="C37" s="47">
        <f t="shared" si="5"/>
        <v>41.24999999999994</v>
      </c>
      <c r="D37" s="47">
        <f t="shared" si="6"/>
        <v>8.93022082775004</v>
      </c>
      <c r="E37" s="47">
        <f t="shared" si="7"/>
        <v>18.463018191400007</v>
      </c>
      <c r="F37" s="47">
        <f t="shared" si="8"/>
        <v>5.99129646541627</v>
      </c>
      <c r="G37" s="47">
        <f t="shared" si="9"/>
        <v>7.865464515433625</v>
      </c>
      <c r="H37" s="53">
        <f t="shared" si="12"/>
        <v>21.1</v>
      </c>
      <c r="I37" s="50">
        <f t="shared" si="10"/>
        <v>0.14524355067675826</v>
      </c>
      <c r="M37" s="1"/>
      <c r="N37" s="3"/>
      <c r="O37" s="3"/>
      <c r="P37" s="3"/>
    </row>
    <row r="38" spans="1:9" ht="12.75">
      <c r="A38" s="18">
        <f t="shared" si="11"/>
        <v>10</v>
      </c>
      <c r="B38" s="54">
        <v>37860</v>
      </c>
      <c r="C38" s="45">
        <f t="shared" si="5"/>
        <v>47.42222222222228</v>
      </c>
      <c r="D38" s="45">
        <f t="shared" si="6"/>
        <v>10.888141894877519</v>
      </c>
      <c r="E38" s="45">
        <f t="shared" si="7"/>
        <v>19.389720331799985</v>
      </c>
      <c r="F38" s="45">
        <f t="shared" si="8"/>
        <v>8.830773463243887</v>
      </c>
      <c r="G38" s="45">
        <f t="shared" si="9"/>
        <v>8.313586532300889</v>
      </c>
      <c r="H38" s="51">
        <f t="shared" si="12"/>
        <v>31.1</v>
      </c>
      <c r="I38" s="48">
        <f t="shared" si="10"/>
        <v>0.1862159352605316</v>
      </c>
    </row>
    <row r="39" spans="1:9" ht="12.75">
      <c r="A39" s="18">
        <f t="shared" si="11"/>
        <v>11</v>
      </c>
      <c r="B39" s="54">
        <v>37860</v>
      </c>
      <c r="C39" s="46">
        <f t="shared" si="5"/>
        <v>46.2</v>
      </c>
      <c r="D39" s="46">
        <f t="shared" si="6"/>
        <v>10.016359881811919</v>
      </c>
      <c r="E39" s="46">
        <f t="shared" si="7"/>
        <v>19.937624517000003</v>
      </c>
      <c r="F39" s="46">
        <f t="shared" si="8"/>
        <v>8.433246683548019</v>
      </c>
      <c r="G39" s="46">
        <f t="shared" si="9"/>
        <v>7.812768917640058</v>
      </c>
      <c r="H39" s="52">
        <f>D14</f>
        <v>29.7</v>
      </c>
      <c r="I39" s="49">
        <f t="shared" si="10"/>
        <v>0.18253780700320385</v>
      </c>
    </row>
    <row r="40" spans="1:9" ht="12.75">
      <c r="A40" s="18">
        <f t="shared" si="11"/>
        <v>12</v>
      </c>
      <c r="B40" s="54">
        <v>37860</v>
      </c>
      <c r="C40" s="47">
        <f t="shared" si="5"/>
        <v>46.93333333333332</v>
      </c>
      <c r="D40" s="47">
        <f t="shared" si="6"/>
        <v>10.2842003976075</v>
      </c>
      <c r="E40" s="47">
        <f t="shared" si="7"/>
        <v>19.937624517000003</v>
      </c>
      <c r="F40" s="47">
        <f t="shared" si="8"/>
        <v>8.575220533439401</v>
      </c>
      <c r="G40" s="47">
        <f t="shared" si="9"/>
        <v>8.13628788528642</v>
      </c>
      <c r="H40" s="53">
        <f>D15</f>
        <v>30.2</v>
      </c>
      <c r="I40" s="50">
        <f t="shared" si="10"/>
        <v>0.18271066477498726</v>
      </c>
    </row>
    <row r="41" spans="1:9" ht="12.75">
      <c r="A41" s="18">
        <f t="shared" si="11"/>
        <v>13</v>
      </c>
      <c r="B41" s="54">
        <v>37860</v>
      </c>
      <c r="C41" s="45">
        <f t="shared" si="5"/>
        <v>54.26666666666662</v>
      </c>
      <c r="D41" s="45">
        <f t="shared" si="6"/>
        <v>12.63015623286144</v>
      </c>
      <c r="E41" s="45">
        <f t="shared" si="7"/>
        <v>21.488666858560002</v>
      </c>
      <c r="F41" s="45">
        <f t="shared" si="8"/>
        <v>11.215934141419082</v>
      </c>
      <c r="G41" s="45">
        <f t="shared" si="9"/>
        <v>8.931909433826101</v>
      </c>
      <c r="H41" s="51">
        <f>D16</f>
        <v>39.5</v>
      </c>
      <c r="I41" s="48">
        <f t="shared" si="10"/>
        <v>0.20668183307283336</v>
      </c>
    </row>
    <row r="42" spans="1:9" ht="12.75">
      <c r="A42" s="18">
        <f t="shared" si="11"/>
        <v>14</v>
      </c>
      <c r="B42" s="54">
        <v>37860</v>
      </c>
      <c r="C42" s="46">
        <f t="shared" si="5"/>
        <v>52.06666666666664</v>
      </c>
      <c r="D42" s="46">
        <f t="shared" si="6"/>
        <v>11.509935030255479</v>
      </c>
      <c r="E42" s="46">
        <f t="shared" si="7"/>
        <v>20.881237280399983</v>
      </c>
      <c r="F42" s="46">
        <f t="shared" si="8"/>
        <v>11.017170751571149</v>
      </c>
      <c r="G42" s="46">
        <f t="shared" si="9"/>
        <v>8.658323604440033</v>
      </c>
      <c r="H42" s="52">
        <f>D17</f>
        <v>38.8</v>
      </c>
      <c r="I42" s="49">
        <f t="shared" si="10"/>
        <v>0.2115973895948365</v>
      </c>
    </row>
    <row r="43" spans="1:9" ht="12.75">
      <c r="A43" s="18">
        <f t="shared" si="11"/>
        <v>15</v>
      </c>
      <c r="B43" s="54">
        <v>37860</v>
      </c>
      <c r="C43" s="47">
        <f t="shared" si="5"/>
        <v>50.84444444444449</v>
      </c>
      <c r="D43" s="47">
        <f t="shared" si="6"/>
        <v>11.819312134211398</v>
      </c>
      <c r="E43" s="47">
        <f t="shared" si="7"/>
        <v>20.938733398599997</v>
      </c>
      <c r="F43" s="47">
        <f t="shared" si="8"/>
        <v>11.073960291527701</v>
      </c>
      <c r="G43" s="47">
        <f t="shared" si="9"/>
        <v>7.012438620105392</v>
      </c>
      <c r="H43" s="53">
        <f>D18</f>
        <v>39</v>
      </c>
      <c r="I43" s="50">
        <f t="shared" si="10"/>
        <v>0.2178007924470044</v>
      </c>
    </row>
    <row r="44" spans="1:9" ht="12.75">
      <c r="A44" s="18">
        <f t="shared" si="11"/>
        <v>16</v>
      </c>
      <c r="B44" s="54">
        <v>37860</v>
      </c>
      <c r="C44" s="45">
        <f t="shared" si="5"/>
        <v>57.93333333333333</v>
      </c>
      <c r="D44" s="45">
        <f t="shared" si="6"/>
        <v>13.596188960161077</v>
      </c>
      <c r="E44" s="45">
        <f t="shared" si="7"/>
        <v>21.30738498000001</v>
      </c>
      <c r="F44" s="45">
        <f t="shared" si="8"/>
        <v>14.055411139246699</v>
      </c>
      <c r="G44" s="45">
        <f t="shared" si="9"/>
        <v>8.974348253925543</v>
      </c>
      <c r="H44" s="51">
        <f t="shared" si="12"/>
        <v>49.5</v>
      </c>
      <c r="I44" s="48">
        <f t="shared" si="10"/>
        <v>0.24261354095362542</v>
      </c>
    </row>
    <row r="45" spans="1:9" ht="12.75">
      <c r="A45" s="18">
        <f t="shared" si="11"/>
        <v>17</v>
      </c>
      <c r="B45" s="54">
        <v>37860</v>
      </c>
      <c r="C45" s="46">
        <f t="shared" si="5"/>
        <v>59.4</v>
      </c>
      <c r="D45" s="46">
        <f t="shared" si="6"/>
        <v>14.486811773981817</v>
      </c>
      <c r="E45" s="46">
        <f t="shared" si="7"/>
        <v>21.709857807399988</v>
      </c>
      <c r="F45" s="46">
        <f t="shared" si="8"/>
        <v>14.112200679203251</v>
      </c>
      <c r="G45" s="46">
        <f t="shared" si="9"/>
        <v>9.091129739414939</v>
      </c>
      <c r="H45" s="52">
        <f t="shared" si="12"/>
        <v>49.7</v>
      </c>
      <c r="I45" s="49">
        <f t="shared" si="10"/>
        <v>0.23757913601352276</v>
      </c>
    </row>
    <row r="46" spans="1:9" ht="12.75">
      <c r="A46" s="18">
        <f t="shared" si="11"/>
        <v>18</v>
      </c>
      <c r="B46" s="54">
        <v>37860</v>
      </c>
      <c r="C46" s="47">
        <f t="shared" si="5"/>
        <v>61.35555555555551</v>
      </c>
      <c r="D46" s="47">
        <f t="shared" si="6"/>
        <v>14.797359387070259</v>
      </c>
      <c r="E46" s="47">
        <f t="shared" si="7"/>
        <v>22.671057618720013</v>
      </c>
      <c r="F46" s="47">
        <f t="shared" si="8"/>
        <v>14.083805909224976</v>
      </c>
      <c r="G46" s="47">
        <f t="shared" si="9"/>
        <v>9.803332640540264</v>
      </c>
      <c r="H46" s="53">
        <f t="shared" si="12"/>
        <v>49.6</v>
      </c>
      <c r="I46" s="50">
        <f t="shared" si="10"/>
        <v>0.22954410210616602</v>
      </c>
    </row>
    <row r="47" spans="1:9" ht="12.75">
      <c r="A47" s="18">
        <f t="shared" si="11"/>
        <v>19</v>
      </c>
      <c r="B47" s="54">
        <v>37860</v>
      </c>
      <c r="C47" s="45">
        <f t="shared" si="5"/>
        <v>62.82222222222221</v>
      </c>
      <c r="D47" s="45">
        <f t="shared" si="6"/>
        <v>17.078442638711994</v>
      </c>
      <c r="E47" s="45">
        <f t="shared" si="7"/>
        <v>23.009721028666693</v>
      </c>
      <c r="F47" s="45">
        <f t="shared" si="8"/>
        <v>16.980072447009146</v>
      </c>
      <c r="G47" s="45">
        <f t="shared" si="9"/>
        <v>5.753986107834379</v>
      </c>
      <c r="H47" s="51">
        <f t="shared" si="12"/>
        <v>59.8</v>
      </c>
      <c r="I47" s="48">
        <f t="shared" si="10"/>
        <v>0.27028767602243076</v>
      </c>
    </row>
    <row r="48" spans="1:9" ht="12.75">
      <c r="A48" s="18">
        <f t="shared" si="11"/>
        <v>20</v>
      </c>
      <c r="B48" s="54">
        <v>37860</v>
      </c>
      <c r="C48" s="46">
        <f t="shared" si="5"/>
        <v>63.80000000000001</v>
      </c>
      <c r="D48" s="46">
        <f t="shared" si="6"/>
        <v>17.134077542268958</v>
      </c>
      <c r="E48" s="46">
        <f t="shared" si="7"/>
        <v>23.16078926080001</v>
      </c>
      <c r="F48" s="46">
        <f t="shared" si="8"/>
        <v>17.06525675694397</v>
      </c>
      <c r="G48" s="46">
        <f t="shared" si="9"/>
        <v>6.439876439987078</v>
      </c>
      <c r="H48" s="52">
        <f t="shared" si="12"/>
        <v>60.1</v>
      </c>
      <c r="I48" s="49">
        <f t="shared" si="10"/>
        <v>0.26748051343172363</v>
      </c>
    </row>
    <row r="49" spans="1:9" ht="12.75">
      <c r="A49" s="18">
        <f t="shared" si="11"/>
        <v>21</v>
      </c>
      <c r="B49" s="54">
        <v>37860</v>
      </c>
      <c r="C49" s="47">
        <f t="shared" si="5"/>
        <v>64.77777777777779</v>
      </c>
      <c r="D49" s="47">
        <f t="shared" si="6"/>
        <v>17.144035112917436</v>
      </c>
      <c r="E49" s="47">
        <f t="shared" si="7"/>
        <v>23.564840413013336</v>
      </c>
      <c r="F49" s="47">
        <f t="shared" si="8"/>
        <v>17.122046296900525</v>
      </c>
      <c r="G49" s="47">
        <f t="shared" si="9"/>
        <v>6.946855954946489</v>
      </c>
      <c r="H49" s="53">
        <f>D24</f>
        <v>60.3</v>
      </c>
      <c r="I49" s="50">
        <f t="shared" si="10"/>
        <v>0.2643197541545535</v>
      </c>
    </row>
    <row r="51" spans="3:15" ht="12.75">
      <c r="C51" s="4"/>
      <c r="D51" s="4"/>
      <c r="E51" s="4"/>
      <c r="F51" s="4"/>
      <c r="G51" s="4"/>
      <c r="H51" s="4"/>
      <c r="I51" s="24"/>
      <c r="J51" s="4"/>
      <c r="K51" s="4"/>
      <c r="L51" s="4"/>
      <c r="M51" s="4"/>
      <c r="N51" s="4"/>
      <c r="O51" s="4"/>
    </row>
    <row r="52" spans="4:15" ht="12.75">
      <c r="D52" s="5"/>
      <c r="E52" s="5"/>
      <c r="F52" s="5"/>
      <c r="G52" s="5"/>
      <c r="H52" s="5"/>
      <c r="I52" s="25"/>
      <c r="J52" s="5"/>
      <c r="K52" s="5"/>
      <c r="L52" s="5"/>
      <c r="M52" s="5"/>
      <c r="N52" s="5"/>
      <c r="O52" s="5"/>
    </row>
    <row r="53" spans="4:15" ht="12.75">
      <c r="D53" s="5"/>
      <c r="E53" s="5"/>
      <c r="F53" s="5"/>
      <c r="G53" s="5"/>
      <c r="H53" s="4"/>
      <c r="I53" s="24"/>
      <c r="J53" s="4"/>
      <c r="K53" s="4"/>
      <c r="L53" s="4"/>
      <c r="M53" s="5"/>
      <c r="N53" s="5"/>
      <c r="O53" s="4"/>
    </row>
    <row r="54" spans="4:15" ht="12.75">
      <c r="D54" s="2"/>
      <c r="E54" s="2"/>
      <c r="F54" s="2"/>
      <c r="G54" s="2"/>
      <c r="H54" s="2"/>
      <c r="I54" s="26"/>
      <c r="J54" s="2"/>
      <c r="K54" s="2"/>
      <c r="L54" s="2"/>
      <c r="M54" s="2"/>
      <c r="N54" s="2"/>
      <c r="O54" s="2"/>
    </row>
    <row r="55" spans="4:15" ht="12.75">
      <c r="D55" s="6"/>
      <c r="E55" s="6"/>
      <c r="F55" s="6"/>
      <c r="G55" s="6"/>
      <c r="H55" s="2"/>
      <c r="I55" s="26"/>
      <c r="J55" s="2"/>
      <c r="K55" s="2"/>
      <c r="L55" s="2"/>
      <c r="M55" s="2"/>
      <c r="N55" s="2"/>
      <c r="O55" s="2"/>
    </row>
    <row r="56" spans="4:15" ht="12.75">
      <c r="D56" s="2"/>
      <c r="E56" s="2"/>
      <c r="F56" s="2"/>
      <c r="G56" s="2"/>
      <c r="H56" s="2"/>
      <c r="I56" s="26"/>
      <c r="J56" s="2"/>
      <c r="K56" s="2"/>
      <c r="L56" s="2"/>
      <c r="M56" s="2"/>
      <c r="N56" s="2"/>
      <c r="O56" s="2"/>
    </row>
    <row r="57" spans="4:15" ht="12.75">
      <c r="D57" s="6"/>
      <c r="E57" s="6"/>
      <c r="F57" s="6"/>
      <c r="G57" s="6"/>
      <c r="H57" s="2"/>
      <c r="I57" s="26"/>
      <c r="J57" s="2"/>
      <c r="K57" s="2"/>
      <c r="L57" s="2"/>
      <c r="M57" s="2"/>
      <c r="N57" s="2"/>
      <c r="O57" s="2"/>
    </row>
    <row r="58" spans="4:15" ht="12.75">
      <c r="D58" s="2"/>
      <c r="E58" s="2"/>
      <c r="F58" s="2"/>
      <c r="G58" s="2"/>
      <c r="H58" s="2"/>
      <c r="I58" s="26"/>
      <c r="J58" s="2"/>
      <c r="K58" s="2"/>
      <c r="L58" s="2"/>
      <c r="M58" s="2"/>
      <c r="N58" s="2"/>
      <c r="O58" s="2"/>
    </row>
    <row r="59" spans="4:15" ht="12.75">
      <c r="D59" s="6"/>
      <c r="E59" s="6"/>
      <c r="F59" s="2"/>
      <c r="G59" s="2"/>
      <c r="H59" s="2"/>
      <c r="I59" s="26"/>
      <c r="J59" s="2"/>
      <c r="K59" s="2"/>
      <c r="L59" s="2"/>
      <c r="M59" s="2"/>
      <c r="N59" s="2"/>
      <c r="O59" s="2"/>
    </row>
    <row r="60" spans="4:15" ht="12.75">
      <c r="D60" s="2"/>
      <c r="E60" s="2"/>
      <c r="F60" s="2"/>
      <c r="G60" s="2"/>
      <c r="H60" s="2"/>
      <c r="I60" s="26"/>
      <c r="J60" s="2"/>
      <c r="K60" s="2"/>
      <c r="L60" s="18"/>
      <c r="M60" s="2"/>
      <c r="N60" s="2"/>
      <c r="O60" s="2"/>
    </row>
    <row r="61" spans="4:15" ht="12.75">
      <c r="D61" s="6"/>
      <c r="E61" s="6"/>
      <c r="F61" s="6"/>
      <c r="G61" s="6"/>
      <c r="H61" s="2"/>
      <c r="I61" s="26"/>
      <c r="J61" s="2"/>
      <c r="K61" s="2"/>
      <c r="L61" s="18"/>
      <c r="M61" s="2"/>
      <c r="N61" s="2"/>
      <c r="O61" s="2"/>
    </row>
    <row r="62" spans="4:15" ht="12.75">
      <c r="D62" s="2"/>
      <c r="E62" s="6"/>
      <c r="F62" s="6"/>
      <c r="G62" s="6"/>
      <c r="H62" s="7"/>
      <c r="I62" s="26"/>
      <c r="J62" s="2"/>
      <c r="K62" s="7"/>
      <c r="L62" s="18"/>
      <c r="M62" s="2"/>
      <c r="N62" s="2"/>
      <c r="O62" s="2"/>
    </row>
    <row r="63" spans="4:15" ht="12.75">
      <c r="D63" s="6"/>
      <c r="E63" s="6"/>
      <c r="F63" s="6"/>
      <c r="G63" s="6"/>
      <c r="H63" s="2"/>
      <c r="I63" s="26"/>
      <c r="J63" s="2"/>
      <c r="K63" s="2"/>
      <c r="L63" s="18"/>
      <c r="M63" s="2"/>
      <c r="N63" s="2"/>
      <c r="O63" s="2"/>
    </row>
    <row r="64" spans="4:15" ht="12.75">
      <c r="D64" s="2"/>
      <c r="E64" s="2"/>
      <c r="F64" s="6"/>
      <c r="G64" s="6"/>
      <c r="H64" s="2"/>
      <c r="I64" s="26"/>
      <c r="J64" s="2"/>
      <c r="K64" s="2"/>
      <c r="L64" s="18"/>
      <c r="M64" s="2"/>
      <c r="N64" s="2"/>
      <c r="O64" s="2"/>
    </row>
    <row r="65" spans="4:15" ht="12.75">
      <c r="D65" s="8"/>
      <c r="E65" s="4"/>
      <c r="F65" s="4"/>
      <c r="G65" s="4"/>
      <c r="H65" s="4"/>
      <c r="I65" s="24"/>
      <c r="J65" s="4"/>
      <c r="K65" s="4"/>
      <c r="L65" s="18"/>
      <c r="M65" s="4"/>
      <c r="N65" s="4"/>
      <c r="O65" s="4"/>
    </row>
    <row r="66" spans="4:15" ht="12.75">
      <c r="D66" s="5"/>
      <c r="E66" s="5"/>
      <c r="F66" s="5"/>
      <c r="G66" s="5"/>
      <c r="H66" s="5"/>
      <c r="I66" s="25"/>
      <c r="J66" s="5"/>
      <c r="K66" s="5"/>
      <c r="L66" s="18"/>
      <c r="M66" s="5"/>
      <c r="N66" s="5"/>
      <c r="O66" s="5"/>
    </row>
    <row r="67" spans="4:15" ht="12.75">
      <c r="D67" s="5"/>
      <c r="E67" s="5"/>
      <c r="F67" s="5"/>
      <c r="G67" s="5"/>
      <c r="H67" s="5"/>
      <c r="I67" s="25"/>
      <c r="J67" s="5"/>
      <c r="K67" s="5"/>
      <c r="L67" s="18"/>
      <c r="M67" s="5"/>
      <c r="N67" s="5"/>
      <c r="O67" s="5"/>
    </row>
    <row r="68" spans="4:15" ht="12.75">
      <c r="D68" s="5"/>
      <c r="E68" s="4"/>
      <c r="F68" s="4"/>
      <c r="G68" s="4"/>
      <c r="H68" s="4"/>
      <c r="I68" s="24"/>
      <c r="J68" s="4"/>
      <c r="K68" s="4"/>
      <c r="L68" s="18"/>
      <c r="M68" s="4"/>
      <c r="N68" s="4"/>
      <c r="O68" s="4"/>
    </row>
    <row r="69" spans="4:15" ht="12.75">
      <c r="D69" s="5"/>
      <c r="E69" s="5"/>
      <c r="F69" s="5"/>
      <c r="G69" s="5"/>
      <c r="H69" s="5"/>
      <c r="I69" s="25"/>
      <c r="J69" s="5"/>
      <c r="K69" s="9"/>
      <c r="L69" s="18"/>
      <c r="M69" s="5"/>
      <c r="N69" s="5"/>
      <c r="O69" s="5"/>
    </row>
    <row r="70" spans="4:15" ht="12.75">
      <c r="D70" s="6"/>
      <c r="E70" s="6"/>
      <c r="F70" s="6"/>
      <c r="G70" s="6"/>
      <c r="H70" s="6"/>
      <c r="I70" s="26"/>
      <c r="J70" s="6"/>
      <c r="K70" s="6"/>
      <c r="L70" s="4"/>
      <c r="M70" s="4"/>
      <c r="N70" s="4"/>
      <c r="O70" s="4"/>
    </row>
    <row r="71" spans="4:15" ht="12.75">
      <c r="D71" s="6"/>
      <c r="E71" s="6"/>
      <c r="F71" s="6"/>
      <c r="G71" s="6"/>
      <c r="H71" s="6"/>
      <c r="I71" s="26"/>
      <c r="J71" s="6"/>
      <c r="K71" s="6"/>
      <c r="L71" s="4"/>
      <c r="M71" s="4"/>
      <c r="N71" s="4"/>
      <c r="O71" s="4"/>
    </row>
    <row r="72" spans="4:15" ht="12.75">
      <c r="D72" s="6"/>
      <c r="E72" s="6"/>
      <c r="F72" s="6"/>
      <c r="G72" s="6"/>
      <c r="H72" s="6"/>
      <c r="I72" s="26"/>
      <c r="J72" s="6"/>
      <c r="K72" s="6"/>
      <c r="L72" s="4"/>
      <c r="M72" s="4"/>
      <c r="N72" s="4"/>
      <c r="O72" s="4"/>
    </row>
    <row r="73" spans="4:15" ht="12.75">
      <c r="D73" s="6"/>
      <c r="E73" s="6"/>
      <c r="F73" s="6"/>
      <c r="G73" s="6"/>
      <c r="H73" s="6"/>
      <c r="I73" s="26"/>
      <c r="J73" s="6"/>
      <c r="K73" s="6"/>
      <c r="L73" s="4"/>
      <c r="M73" s="4"/>
      <c r="N73" s="4"/>
      <c r="O73" s="4"/>
    </row>
    <row r="74" spans="1:15" ht="12.75">
      <c r="A74" s="18"/>
      <c r="B74" s="18"/>
      <c r="C74" s="5"/>
      <c r="D74" s="6"/>
      <c r="E74" s="6"/>
      <c r="F74" s="6"/>
      <c r="G74" s="6"/>
      <c r="H74" s="6"/>
      <c r="I74" s="26"/>
      <c r="J74" s="6"/>
      <c r="K74" s="6"/>
      <c r="L74" s="4"/>
      <c r="M74" s="4"/>
      <c r="N74" s="4"/>
      <c r="O74" s="4"/>
    </row>
    <row r="75" spans="1:15" ht="12.75">
      <c r="A75" s="18"/>
      <c r="B75" s="18"/>
      <c r="C75" s="5"/>
      <c r="D75" s="6"/>
      <c r="E75" s="6"/>
      <c r="F75" s="6"/>
      <c r="G75" s="6"/>
      <c r="H75" s="6"/>
      <c r="I75" s="26"/>
      <c r="J75" s="6"/>
      <c r="K75" s="6"/>
      <c r="L75" s="4"/>
      <c r="M75" s="4"/>
      <c r="N75" s="4"/>
      <c r="O75" s="4"/>
    </row>
    <row r="76" spans="1:15" ht="12.75">
      <c r="A76" s="18"/>
      <c r="B76" s="18"/>
      <c r="C76" s="5"/>
      <c r="D76" s="6"/>
      <c r="E76" s="6"/>
      <c r="F76" s="6"/>
      <c r="G76" s="6"/>
      <c r="H76" s="6"/>
      <c r="I76" s="26"/>
      <c r="J76" s="6"/>
      <c r="K76" s="6"/>
      <c r="L76" s="4"/>
      <c r="M76" s="4"/>
      <c r="N76" s="4"/>
      <c r="O76" s="4"/>
    </row>
    <row r="77" spans="1:15" ht="12.75">
      <c r="A77" s="18"/>
      <c r="B77" s="18"/>
      <c r="C77" s="10"/>
      <c r="D77" s="6"/>
      <c r="E77" s="10"/>
      <c r="F77" s="10"/>
      <c r="G77" s="10"/>
      <c r="H77" s="10"/>
      <c r="I77" s="27"/>
      <c r="J77" s="10"/>
      <c r="K77" s="11"/>
      <c r="L77" s="10"/>
      <c r="M77" s="10"/>
      <c r="N77" s="10"/>
      <c r="O77" s="10"/>
    </row>
    <row r="78" spans="1:15" ht="12.75">
      <c r="A78" s="18"/>
      <c r="B78" s="18"/>
      <c r="C78" s="12"/>
      <c r="D78" s="6"/>
      <c r="E78" s="6"/>
      <c r="F78" s="6"/>
      <c r="G78" s="6"/>
      <c r="H78" s="6"/>
      <c r="I78" s="26"/>
      <c r="J78" s="6"/>
      <c r="K78" s="6"/>
      <c r="L78" s="10"/>
      <c r="M78" s="10"/>
      <c r="N78" s="10"/>
      <c r="O78" s="10"/>
    </row>
    <row r="79" spans="3:15" ht="12.75">
      <c r="C79" s="10"/>
      <c r="D79" s="6"/>
      <c r="E79" s="10"/>
      <c r="F79" s="10"/>
      <c r="G79" s="10"/>
      <c r="H79" s="10"/>
      <c r="I79" s="27"/>
      <c r="J79" s="10"/>
      <c r="K79" s="11"/>
      <c r="L79" s="10"/>
      <c r="M79" s="10"/>
      <c r="N79" s="10"/>
      <c r="O79" s="10"/>
    </row>
    <row r="80" spans="3:15" ht="12.75">
      <c r="C80" s="10"/>
      <c r="D80" s="10"/>
      <c r="E80" s="10"/>
      <c r="F80" s="10"/>
      <c r="G80" s="10"/>
      <c r="H80" s="10"/>
      <c r="I80" s="27"/>
      <c r="J80" s="10"/>
      <c r="K80" s="10"/>
      <c r="L80" s="10"/>
      <c r="M80" s="10"/>
      <c r="N80" s="10"/>
      <c r="O80" s="10"/>
    </row>
    <row r="81" spans="3:15" ht="12.75">
      <c r="C81" s="10"/>
      <c r="D81" s="10"/>
      <c r="E81" s="10"/>
      <c r="F81" s="10"/>
      <c r="G81" s="10"/>
      <c r="H81" s="10"/>
      <c r="I81" s="27"/>
      <c r="J81" s="10"/>
      <c r="K81" s="10"/>
      <c r="L81" s="10"/>
      <c r="M81" s="10"/>
      <c r="N81" s="10"/>
      <c r="O81" s="10"/>
    </row>
    <row r="82" spans="3:15" ht="12.75">
      <c r="C82" s="10"/>
      <c r="D82" s="10"/>
      <c r="E82" s="10"/>
      <c r="F82" s="10"/>
      <c r="G82" s="10"/>
      <c r="H82" s="10"/>
      <c r="I82" s="27"/>
      <c r="J82" s="10"/>
      <c r="K82" s="10"/>
      <c r="L82" s="10"/>
      <c r="M82" s="10"/>
      <c r="N82" s="10"/>
      <c r="O82" s="10"/>
    </row>
    <row r="83" spans="3:15" ht="12.75">
      <c r="C83" s="10"/>
      <c r="D83" s="10"/>
      <c r="E83" s="10"/>
      <c r="F83" s="10"/>
      <c r="G83" s="10"/>
      <c r="H83" s="10"/>
      <c r="I83" s="27"/>
      <c r="J83" s="10"/>
      <c r="K83" s="10"/>
      <c r="L83" s="10"/>
      <c r="M83" s="10"/>
      <c r="N83" s="10"/>
      <c r="O83" s="10"/>
    </row>
    <row r="84" spans="3:15" ht="12.75">
      <c r="C84" s="10"/>
      <c r="D84" s="10"/>
      <c r="E84" s="10"/>
      <c r="F84" s="10"/>
      <c r="G84" s="10"/>
      <c r="H84" s="10"/>
      <c r="I84" s="27"/>
      <c r="J84" s="10"/>
      <c r="K84" s="10"/>
      <c r="L84" s="10"/>
      <c r="M84" s="10"/>
      <c r="N84" s="10"/>
      <c r="O84" s="10"/>
    </row>
    <row r="85" spans="3:15" ht="12.75">
      <c r="C85" s="10"/>
      <c r="D85" s="10"/>
      <c r="E85" s="10"/>
      <c r="F85" s="10"/>
      <c r="G85" s="10"/>
      <c r="H85" s="10"/>
      <c r="I85" s="27"/>
      <c r="J85" s="10"/>
      <c r="K85" s="10"/>
      <c r="L85" s="10"/>
      <c r="M85" s="10"/>
      <c r="N85" s="10"/>
      <c r="O85" s="10"/>
    </row>
    <row r="86" spans="3:15" ht="12.75">
      <c r="C86" s="10"/>
      <c r="D86" s="10"/>
      <c r="E86" s="10"/>
      <c r="F86" s="10"/>
      <c r="G86" s="10"/>
      <c r="H86" s="10"/>
      <c r="I86" s="27"/>
      <c r="J86" s="10"/>
      <c r="K86" s="10"/>
      <c r="L86" s="10"/>
      <c r="M86" s="10"/>
      <c r="N86" s="10"/>
      <c r="O86" s="10"/>
    </row>
    <row r="87" spans="3:15" ht="12.75">
      <c r="C87" s="10"/>
      <c r="D87" s="10"/>
      <c r="E87" s="10"/>
      <c r="F87" s="10"/>
      <c r="G87" s="10"/>
      <c r="H87" s="10"/>
      <c r="I87" s="27"/>
      <c r="J87" s="10"/>
      <c r="K87" s="10"/>
      <c r="L87" s="10"/>
      <c r="M87" s="10"/>
      <c r="N87" s="10"/>
      <c r="O87" s="10"/>
    </row>
    <row r="88" spans="3:15" ht="12.75">
      <c r="C88" s="10"/>
      <c r="D88" s="10"/>
      <c r="E88" s="10"/>
      <c r="F88" s="10"/>
      <c r="G88" s="10"/>
      <c r="H88" s="10"/>
      <c r="I88" s="27"/>
      <c r="J88" s="10"/>
      <c r="K88" s="10"/>
      <c r="L88" s="10"/>
      <c r="M88" s="10"/>
      <c r="N88" s="10"/>
      <c r="O88" s="10"/>
    </row>
    <row r="89" spans="3:15" ht="12.75">
      <c r="C89" s="10"/>
      <c r="D89" s="10"/>
      <c r="E89" s="10"/>
      <c r="F89" s="10"/>
      <c r="G89" s="10"/>
      <c r="H89" s="10"/>
      <c r="I89" s="27"/>
      <c r="J89" s="10"/>
      <c r="K89" s="10"/>
      <c r="L89" s="10"/>
      <c r="M89" s="10"/>
      <c r="N89" s="10"/>
      <c r="O89" s="10"/>
    </row>
    <row r="90" spans="3:15" ht="12.75">
      <c r="C90" s="10"/>
      <c r="D90" s="10"/>
      <c r="E90" s="10"/>
      <c r="F90" s="10"/>
      <c r="G90" s="10"/>
      <c r="H90" s="10"/>
      <c r="I90" s="27"/>
      <c r="J90" s="10"/>
      <c r="K90" s="10"/>
      <c r="L90" s="10"/>
      <c r="M90" s="10"/>
      <c r="N90" s="10"/>
      <c r="O90" s="10"/>
    </row>
    <row r="91" spans="3:15" ht="12.75">
      <c r="C91" s="10"/>
      <c r="D91" s="10"/>
      <c r="E91" s="10"/>
      <c r="F91" s="10"/>
      <c r="G91" s="10"/>
      <c r="H91" s="10"/>
      <c r="I91" s="27"/>
      <c r="J91" s="10"/>
      <c r="K91" s="10"/>
      <c r="L91" s="10"/>
      <c r="M91" s="10"/>
      <c r="N91" s="10"/>
      <c r="O91" s="10"/>
    </row>
    <row r="92" spans="3:15" ht="12.75">
      <c r="C92" s="10"/>
      <c r="D92" s="10"/>
      <c r="E92" s="10"/>
      <c r="F92" s="10"/>
      <c r="G92" s="10"/>
      <c r="H92" s="10"/>
      <c r="I92" s="27"/>
      <c r="J92" s="10"/>
      <c r="K92" s="10"/>
      <c r="L92" s="10"/>
      <c r="M92" s="10"/>
      <c r="N92" s="10"/>
      <c r="O92" s="10"/>
    </row>
    <row r="93" spans="3:15" ht="12.75">
      <c r="C93" s="10"/>
      <c r="D93" s="10"/>
      <c r="E93" s="10"/>
      <c r="F93" s="10"/>
      <c r="G93" s="10"/>
      <c r="H93" s="10"/>
      <c r="I93" s="27"/>
      <c r="J93" s="10"/>
      <c r="K93" s="10"/>
      <c r="L93" s="10"/>
      <c r="M93" s="10"/>
      <c r="N93" s="10"/>
      <c r="O93" s="10"/>
    </row>
    <row r="94" spans="3:15" ht="12.75">
      <c r="C94" s="10"/>
      <c r="D94" s="10"/>
      <c r="E94" s="10"/>
      <c r="F94" s="10"/>
      <c r="G94" s="10"/>
      <c r="H94" s="10"/>
      <c r="I94" s="27"/>
      <c r="J94" s="10"/>
      <c r="K94" s="10"/>
      <c r="L94" s="10"/>
      <c r="M94" s="10"/>
      <c r="N94" s="10"/>
      <c r="O94" s="10"/>
    </row>
    <row r="95" spans="3:15" ht="12.75">
      <c r="C95" s="10"/>
      <c r="D95" s="10"/>
      <c r="E95" s="10"/>
      <c r="F95" s="10"/>
      <c r="G95" s="10"/>
      <c r="H95" s="10"/>
      <c r="I95" s="27"/>
      <c r="J95" s="10"/>
      <c r="K95" s="10"/>
      <c r="L95" s="10"/>
      <c r="M95" s="10"/>
      <c r="N95" s="10"/>
      <c r="O95" s="10"/>
    </row>
    <row r="96" spans="3:15" ht="12.75">
      <c r="C96" s="10"/>
      <c r="D96" s="10"/>
      <c r="E96" s="10"/>
      <c r="F96" s="10"/>
      <c r="G96" s="10"/>
      <c r="H96" s="10"/>
      <c r="I96" s="27"/>
      <c r="J96" s="10"/>
      <c r="K96" s="10"/>
      <c r="L96" s="10"/>
      <c r="M96" s="10"/>
      <c r="N96" s="10"/>
      <c r="O96" s="10"/>
    </row>
    <row r="97" spans="3:15" ht="12.75">
      <c r="C97" s="10"/>
      <c r="D97" s="10"/>
      <c r="E97" s="10"/>
      <c r="F97" s="10"/>
      <c r="G97" s="10"/>
      <c r="H97" s="10"/>
      <c r="I97" s="27"/>
      <c r="J97" s="10"/>
      <c r="K97" s="10"/>
      <c r="L97" s="10"/>
      <c r="M97" s="10"/>
      <c r="N97" s="10"/>
      <c r="O97" s="10"/>
    </row>
    <row r="98" spans="3:15" ht="12.75">
      <c r="C98" s="10"/>
      <c r="D98" s="10"/>
      <c r="E98" s="10"/>
      <c r="F98" s="10"/>
      <c r="G98" s="10"/>
      <c r="H98" s="10"/>
      <c r="I98" s="27"/>
      <c r="J98" s="10"/>
      <c r="K98" s="10"/>
      <c r="L98" s="10"/>
      <c r="M98" s="10"/>
      <c r="N98" s="10"/>
      <c r="O98" s="10"/>
    </row>
    <row r="99" spans="3:15" ht="12.75">
      <c r="C99" s="10"/>
      <c r="D99" s="10"/>
      <c r="E99" s="10"/>
      <c r="F99" s="10"/>
      <c r="G99" s="10"/>
      <c r="H99" s="10"/>
      <c r="I99" s="27"/>
      <c r="J99" s="10"/>
      <c r="K99" s="10"/>
      <c r="L99" s="10"/>
      <c r="M99" s="10"/>
      <c r="N99" s="10"/>
      <c r="O99" s="10"/>
    </row>
    <row r="100" spans="3:15" ht="12.75">
      <c r="C100" s="10"/>
      <c r="D100" s="10"/>
      <c r="E100" s="10"/>
      <c r="F100" s="10"/>
      <c r="G100" s="10"/>
      <c r="H100" s="10"/>
      <c r="I100" s="27"/>
      <c r="J100" s="10"/>
      <c r="K100" s="10"/>
      <c r="L100" s="10"/>
      <c r="M100" s="10"/>
      <c r="N100" s="10"/>
      <c r="O100" s="10"/>
    </row>
    <row r="101" spans="3:15" ht="12.75">
      <c r="C101" s="10"/>
      <c r="D101" s="10"/>
      <c r="E101" s="10"/>
      <c r="F101" s="10"/>
      <c r="G101" s="10"/>
      <c r="H101" s="10"/>
      <c r="I101" s="27"/>
      <c r="J101" s="10"/>
      <c r="K101" s="10"/>
      <c r="L101" s="10"/>
      <c r="M101" s="10"/>
      <c r="N101" s="10"/>
      <c r="O101" s="10"/>
    </row>
    <row r="102" spans="3:15" ht="12.75">
      <c r="C102" s="10"/>
      <c r="D102" s="10"/>
      <c r="E102" s="10"/>
      <c r="F102" s="10"/>
      <c r="G102" s="10"/>
      <c r="H102" s="10"/>
      <c r="I102" s="27"/>
      <c r="J102" s="10"/>
      <c r="K102" s="10"/>
      <c r="L102" s="10"/>
      <c r="M102" s="10"/>
      <c r="N102" s="10"/>
      <c r="O102" s="10"/>
    </row>
    <row r="103" spans="3:15" ht="12.75">
      <c r="C103" s="10"/>
      <c r="D103" s="10"/>
      <c r="E103" s="10"/>
      <c r="F103" s="10"/>
      <c r="G103" s="10"/>
      <c r="H103" s="10"/>
      <c r="I103" s="27"/>
      <c r="J103" s="10"/>
      <c r="K103" s="10"/>
      <c r="L103" s="10"/>
      <c r="M103" s="10"/>
      <c r="N103" s="10"/>
      <c r="O103" s="10"/>
    </row>
    <row r="104" spans="3:15" ht="12.75">
      <c r="C104" s="10"/>
      <c r="D104" s="10"/>
      <c r="E104" s="10"/>
      <c r="F104" s="10"/>
      <c r="G104" s="10"/>
      <c r="H104" s="10"/>
      <c r="I104" s="27"/>
      <c r="J104" s="10"/>
      <c r="K104" s="10"/>
      <c r="L104" s="10"/>
      <c r="M104" s="10"/>
      <c r="N104" s="10"/>
      <c r="O104" s="10"/>
    </row>
    <row r="105" spans="3:15" ht="12.75">
      <c r="C105" s="10"/>
      <c r="D105" s="10"/>
      <c r="E105" s="10"/>
      <c r="F105" s="10"/>
      <c r="G105" s="10"/>
      <c r="H105" s="10"/>
      <c r="I105" s="27"/>
      <c r="J105" s="10"/>
      <c r="K105" s="10"/>
      <c r="L105" s="10"/>
      <c r="M105" s="10"/>
      <c r="N105" s="10"/>
      <c r="O105" s="10"/>
    </row>
    <row r="106" spans="3:15" ht="12.75">
      <c r="C106" s="10"/>
      <c r="D106" s="10"/>
      <c r="E106" s="10"/>
      <c r="F106" s="10"/>
      <c r="G106" s="10"/>
      <c r="H106" s="10"/>
      <c r="I106" s="27"/>
      <c r="J106" s="10"/>
      <c r="K106" s="10"/>
      <c r="L106" s="10"/>
      <c r="M106" s="10"/>
      <c r="N106" s="10"/>
      <c r="O106" s="10"/>
    </row>
    <row r="107" spans="3:15" ht="12.75">
      <c r="C107" s="10"/>
      <c r="D107" s="10"/>
      <c r="E107" s="10"/>
      <c r="F107" s="10"/>
      <c r="G107" s="10"/>
      <c r="H107" s="10"/>
      <c r="I107" s="27"/>
      <c r="J107" s="10"/>
      <c r="K107" s="10"/>
      <c r="L107" s="10"/>
      <c r="M107" s="10"/>
      <c r="N107" s="10"/>
      <c r="O107" s="10"/>
    </row>
    <row r="108" spans="3:15" ht="12.75">
      <c r="C108" s="10"/>
      <c r="D108" s="10"/>
      <c r="E108" s="10"/>
      <c r="F108" s="10"/>
      <c r="G108" s="10"/>
      <c r="H108" s="10"/>
      <c r="I108" s="27"/>
      <c r="J108" s="10"/>
      <c r="K108" s="10"/>
      <c r="L108" s="10"/>
      <c r="M108" s="10"/>
      <c r="N108" s="10"/>
      <c r="O108" s="10"/>
    </row>
    <row r="109" spans="3:15" ht="12.75">
      <c r="C109" s="10"/>
      <c r="D109" s="10"/>
      <c r="E109" s="10"/>
      <c r="F109" s="10"/>
      <c r="G109" s="10"/>
      <c r="H109" s="10"/>
      <c r="I109" s="27"/>
      <c r="J109" s="10"/>
      <c r="K109" s="10"/>
      <c r="L109" s="10"/>
      <c r="M109" s="10"/>
      <c r="N109" s="10"/>
      <c r="O109" s="10"/>
    </row>
    <row r="110" spans="3:15" ht="12.75">
      <c r="C110" s="10"/>
      <c r="D110" s="10"/>
      <c r="E110" s="10"/>
      <c r="F110" s="10"/>
      <c r="G110" s="10"/>
      <c r="H110" s="10"/>
      <c r="I110" s="27"/>
      <c r="J110" s="10"/>
      <c r="K110" s="10"/>
      <c r="L110" s="10"/>
      <c r="M110" s="10"/>
      <c r="N110" s="10"/>
      <c r="O110" s="10"/>
    </row>
    <row r="111" spans="3:15" ht="12.75">
      <c r="C111" s="10"/>
      <c r="D111" s="10"/>
      <c r="E111" s="10"/>
      <c r="F111" s="10"/>
      <c r="G111" s="10"/>
      <c r="H111" s="10"/>
      <c r="I111" s="27"/>
      <c r="J111" s="10"/>
      <c r="K111" s="10"/>
      <c r="L111" s="10"/>
      <c r="M111" s="10"/>
      <c r="N111" s="10"/>
      <c r="O111" s="10"/>
    </row>
    <row r="112" spans="3:15" ht="12.75">
      <c r="C112" s="10"/>
      <c r="D112" s="10"/>
      <c r="E112" s="10"/>
      <c r="F112" s="10"/>
      <c r="G112" s="10"/>
      <c r="H112" s="10"/>
      <c r="I112" s="27"/>
      <c r="J112" s="10"/>
      <c r="K112" s="10"/>
      <c r="L112" s="10"/>
      <c r="M112" s="10"/>
      <c r="N112" s="10"/>
      <c r="O112" s="10"/>
    </row>
    <row r="113" spans="3:15" ht="12.75">
      <c r="C113" s="10"/>
      <c r="D113" s="10"/>
      <c r="E113" s="10"/>
      <c r="F113" s="10"/>
      <c r="G113" s="10"/>
      <c r="H113" s="10"/>
      <c r="I113" s="27"/>
      <c r="J113" s="10"/>
      <c r="K113" s="10"/>
      <c r="L113" s="10"/>
      <c r="M113" s="10"/>
      <c r="N113" s="10"/>
      <c r="O113" s="10"/>
    </row>
    <row r="114" spans="3:15" ht="12.75">
      <c r="C114" s="10"/>
      <c r="D114" s="10"/>
      <c r="E114" s="10"/>
      <c r="F114" s="10"/>
      <c r="G114" s="10"/>
      <c r="H114" s="10"/>
      <c r="I114" s="27"/>
      <c r="J114" s="10"/>
      <c r="K114" s="10"/>
      <c r="L114" s="10"/>
      <c r="M114" s="10"/>
      <c r="N114" s="10"/>
      <c r="O114" s="10"/>
    </row>
    <row r="115" spans="3:15" ht="12.75">
      <c r="C115" s="10"/>
      <c r="D115" s="10"/>
      <c r="E115" s="10"/>
      <c r="F115" s="10"/>
      <c r="G115" s="10"/>
      <c r="H115" s="10"/>
      <c r="I115" s="27"/>
      <c r="J115" s="10"/>
      <c r="K115" s="10"/>
      <c r="L115" s="10"/>
      <c r="M115" s="10"/>
      <c r="N115" s="10"/>
      <c r="O115" s="10"/>
    </row>
    <row r="116" spans="3:15" ht="12.75">
      <c r="C116" s="10"/>
      <c r="D116" s="10"/>
      <c r="E116" s="10"/>
      <c r="F116" s="10"/>
      <c r="G116" s="10"/>
      <c r="H116" s="10"/>
      <c r="I116" s="27"/>
      <c r="J116" s="10"/>
      <c r="K116" s="10"/>
      <c r="L116" s="10"/>
      <c r="M116" s="10"/>
      <c r="N116" s="10"/>
      <c r="O116" s="10"/>
    </row>
    <row r="117" spans="3:15" ht="12.75">
      <c r="C117" s="10"/>
      <c r="D117" s="10"/>
      <c r="E117" s="10"/>
      <c r="F117" s="10"/>
      <c r="G117" s="10"/>
      <c r="H117" s="10"/>
      <c r="I117" s="27"/>
      <c r="J117" s="10"/>
      <c r="K117" s="10"/>
      <c r="L117" s="10"/>
      <c r="M117" s="10"/>
      <c r="N117" s="10"/>
      <c r="O117" s="10"/>
    </row>
    <row r="118" spans="3:15" ht="12.75">
      <c r="C118" s="10"/>
      <c r="D118" s="10"/>
      <c r="E118" s="10"/>
      <c r="F118" s="10"/>
      <c r="G118" s="10"/>
      <c r="H118" s="10"/>
      <c r="I118" s="27"/>
      <c r="J118" s="10"/>
      <c r="K118" s="10"/>
      <c r="L118" s="10"/>
      <c r="M118" s="10"/>
      <c r="N118" s="10"/>
      <c r="O118" s="10"/>
    </row>
    <row r="119" spans="3:15" ht="12.75">
      <c r="C119" s="10"/>
      <c r="D119" s="10"/>
      <c r="E119" s="10"/>
      <c r="F119" s="10"/>
      <c r="G119" s="10"/>
      <c r="H119" s="10"/>
      <c r="I119" s="27"/>
      <c r="J119" s="10"/>
      <c r="K119" s="10"/>
      <c r="L119" s="10"/>
      <c r="M119" s="10"/>
      <c r="N119" s="10"/>
      <c r="O119" s="10"/>
    </row>
    <row r="120" spans="3:15" ht="12.75">
      <c r="C120" s="10"/>
      <c r="D120" s="10"/>
      <c r="E120" s="10"/>
      <c r="F120" s="10"/>
      <c r="G120" s="10"/>
      <c r="H120" s="10"/>
      <c r="I120" s="27"/>
      <c r="J120" s="10"/>
      <c r="K120" s="10"/>
      <c r="L120" s="10"/>
      <c r="M120" s="10"/>
      <c r="N120" s="10"/>
      <c r="O120" s="10"/>
    </row>
    <row r="121" spans="3:15" ht="12.75">
      <c r="C121" s="10"/>
      <c r="D121" s="10"/>
      <c r="E121" s="10"/>
      <c r="F121" s="10"/>
      <c r="G121" s="10"/>
      <c r="H121" s="10"/>
      <c r="I121" s="27"/>
      <c r="J121" s="10"/>
      <c r="K121" s="10"/>
      <c r="L121" s="10"/>
      <c r="M121" s="10"/>
      <c r="N121" s="10"/>
      <c r="O121" s="10"/>
    </row>
    <row r="122" spans="3:15" ht="12.75">
      <c r="C122" s="10"/>
      <c r="D122" s="10"/>
      <c r="E122" s="10"/>
      <c r="F122" s="10"/>
      <c r="G122" s="10"/>
      <c r="H122" s="10"/>
      <c r="I122" s="27"/>
      <c r="J122" s="10"/>
      <c r="K122" s="10"/>
      <c r="L122" s="10"/>
      <c r="M122" s="10"/>
      <c r="N122" s="10"/>
      <c r="O122" s="10"/>
    </row>
    <row r="123" spans="3:15" ht="12.75">
      <c r="C123" s="10"/>
      <c r="D123" s="10"/>
      <c r="E123" s="10"/>
      <c r="F123" s="10"/>
      <c r="G123" s="10"/>
      <c r="H123" s="10"/>
      <c r="I123" s="27"/>
      <c r="J123" s="10"/>
      <c r="K123" s="10"/>
      <c r="L123" s="10"/>
      <c r="M123" s="10"/>
      <c r="N123" s="10"/>
      <c r="O123" s="10"/>
    </row>
    <row r="124" spans="3:15" ht="12.75">
      <c r="C124" s="10"/>
      <c r="D124" s="10"/>
      <c r="E124" s="10"/>
      <c r="F124" s="10"/>
      <c r="G124" s="10"/>
      <c r="H124" s="10"/>
      <c r="I124" s="27"/>
      <c r="J124" s="10"/>
      <c r="K124" s="10"/>
      <c r="L124" s="10"/>
      <c r="M124" s="10"/>
      <c r="N124" s="10"/>
      <c r="O124" s="10"/>
    </row>
    <row r="125" spans="3:15" ht="12.75">
      <c r="C125" s="10"/>
      <c r="D125" s="10"/>
      <c r="E125" s="10"/>
      <c r="F125" s="10"/>
      <c r="G125" s="10"/>
      <c r="H125" s="10"/>
      <c r="I125" s="27"/>
      <c r="J125" s="10"/>
      <c r="K125" s="10"/>
      <c r="L125" s="10"/>
      <c r="M125" s="10"/>
      <c r="N125" s="10"/>
      <c r="O125" s="10"/>
    </row>
    <row r="126" spans="3:15" ht="12.75">
      <c r="C126" s="10"/>
      <c r="D126" s="10"/>
      <c r="E126" s="10"/>
      <c r="F126" s="10"/>
      <c r="G126" s="10"/>
      <c r="H126" s="10"/>
      <c r="I126" s="27"/>
      <c r="J126" s="10"/>
      <c r="K126" s="10"/>
      <c r="L126" s="10"/>
      <c r="M126" s="10"/>
      <c r="N126" s="10"/>
      <c r="O126" s="10"/>
    </row>
    <row r="127" spans="3:15" ht="12.75">
      <c r="C127" s="10"/>
      <c r="D127" s="10"/>
      <c r="E127" s="10"/>
      <c r="F127" s="10"/>
      <c r="G127" s="10"/>
      <c r="H127" s="10"/>
      <c r="I127" s="27"/>
      <c r="J127" s="10"/>
      <c r="K127" s="10"/>
      <c r="L127" s="10"/>
      <c r="M127" s="10"/>
      <c r="N127" s="10"/>
      <c r="O127" s="10"/>
    </row>
    <row r="128" spans="3:15" ht="12.75">
      <c r="C128" s="10"/>
      <c r="D128" s="10"/>
      <c r="E128" s="10"/>
      <c r="F128" s="10"/>
      <c r="G128" s="10"/>
      <c r="H128" s="10"/>
      <c r="I128" s="27"/>
      <c r="J128" s="10"/>
      <c r="K128" s="10"/>
      <c r="L128" s="10"/>
      <c r="M128" s="10"/>
      <c r="N128" s="10"/>
      <c r="O128" s="10"/>
    </row>
    <row r="129" spans="3:15" ht="12.75">
      <c r="C129" s="10"/>
      <c r="D129" s="10"/>
      <c r="E129" s="10"/>
      <c r="F129" s="10"/>
      <c r="G129" s="10"/>
      <c r="H129" s="10"/>
      <c r="I129" s="27"/>
      <c r="J129" s="10"/>
      <c r="K129" s="10"/>
      <c r="L129" s="10"/>
      <c r="M129" s="10"/>
      <c r="N129" s="10"/>
      <c r="O129" s="10"/>
    </row>
    <row r="130" spans="3:15" ht="12.75">
      <c r="C130" s="10"/>
      <c r="D130" s="10"/>
      <c r="E130" s="10"/>
      <c r="F130" s="10"/>
      <c r="G130" s="10"/>
      <c r="H130" s="10"/>
      <c r="I130" s="27"/>
      <c r="J130" s="10"/>
      <c r="K130" s="10"/>
      <c r="L130" s="10"/>
      <c r="M130" s="10"/>
      <c r="N130" s="10"/>
      <c r="O130" s="10"/>
    </row>
    <row r="131" spans="3:15" ht="12.75">
      <c r="C131" s="10"/>
      <c r="D131" s="10"/>
      <c r="E131" s="10"/>
      <c r="F131" s="10"/>
      <c r="G131" s="10"/>
      <c r="H131" s="10"/>
      <c r="I131" s="27"/>
      <c r="J131" s="10"/>
      <c r="K131" s="10"/>
      <c r="L131" s="10"/>
      <c r="M131" s="10"/>
      <c r="N131" s="10"/>
      <c r="O131" s="10"/>
    </row>
    <row r="132" spans="3:15" ht="12.75">
      <c r="C132" s="10"/>
      <c r="D132" s="10"/>
      <c r="E132" s="10"/>
      <c r="F132" s="10"/>
      <c r="G132" s="10"/>
      <c r="H132" s="10"/>
      <c r="I132" s="27"/>
      <c r="J132" s="10"/>
      <c r="K132" s="10"/>
      <c r="L132" s="10"/>
      <c r="M132" s="10"/>
      <c r="N132" s="10"/>
      <c r="O132" s="10"/>
    </row>
    <row r="133" spans="3:15" ht="12.75">
      <c r="C133" s="10"/>
      <c r="D133" s="10"/>
      <c r="E133" s="10"/>
      <c r="F133" s="10"/>
      <c r="G133" s="10"/>
      <c r="H133" s="10"/>
      <c r="I133" s="27"/>
      <c r="J133" s="10"/>
      <c r="K133" s="10"/>
      <c r="L133" s="10"/>
      <c r="M133" s="10"/>
      <c r="N133" s="10"/>
      <c r="O133" s="10"/>
    </row>
    <row r="134" spans="3:15" ht="12.75">
      <c r="C134" s="10"/>
      <c r="D134" s="10"/>
      <c r="E134" s="10"/>
      <c r="F134" s="10"/>
      <c r="G134" s="10"/>
      <c r="H134" s="10"/>
      <c r="I134" s="27"/>
      <c r="J134" s="10"/>
      <c r="K134" s="10"/>
      <c r="L134" s="10"/>
      <c r="M134" s="10"/>
      <c r="N134" s="10"/>
      <c r="O134" s="10"/>
    </row>
    <row r="135" spans="3:15" ht="12.75">
      <c r="C135" s="10"/>
      <c r="D135" s="10"/>
      <c r="E135" s="10"/>
      <c r="F135" s="10"/>
      <c r="G135" s="10"/>
      <c r="H135" s="10"/>
      <c r="I135" s="27"/>
      <c r="J135" s="10"/>
      <c r="K135" s="10"/>
      <c r="L135" s="10"/>
      <c r="M135" s="10"/>
      <c r="N135" s="10"/>
      <c r="O135" s="10"/>
    </row>
    <row r="136" spans="3:15" ht="12.75">
      <c r="C136" s="10"/>
      <c r="D136" s="10"/>
      <c r="E136" s="10"/>
      <c r="F136" s="10"/>
      <c r="G136" s="10"/>
      <c r="H136" s="10"/>
      <c r="I136" s="27"/>
      <c r="J136" s="10"/>
      <c r="K136" s="10"/>
      <c r="L136" s="10"/>
      <c r="M136" s="10"/>
      <c r="N136" s="10"/>
      <c r="O136" s="10"/>
    </row>
    <row r="137" spans="3:15" ht="12.75">
      <c r="C137" s="10"/>
      <c r="D137" s="10"/>
      <c r="E137" s="10"/>
      <c r="F137" s="10"/>
      <c r="G137" s="10"/>
      <c r="H137" s="10"/>
      <c r="I137" s="27"/>
      <c r="J137" s="10"/>
      <c r="K137" s="10"/>
      <c r="L137" s="10"/>
      <c r="M137" s="10"/>
      <c r="N137" s="10"/>
      <c r="O137" s="10"/>
    </row>
    <row r="138" spans="3:15" ht="12.75">
      <c r="C138" s="10"/>
      <c r="D138" s="10"/>
      <c r="E138" s="10"/>
      <c r="F138" s="10"/>
      <c r="G138" s="10"/>
      <c r="H138" s="10"/>
      <c r="I138" s="27"/>
      <c r="J138" s="10"/>
      <c r="K138" s="10"/>
      <c r="L138" s="10"/>
      <c r="M138" s="10"/>
      <c r="N138" s="10"/>
      <c r="O138" s="10"/>
    </row>
    <row r="139" spans="3:15" ht="12.75">
      <c r="C139" s="10"/>
      <c r="D139" s="10"/>
      <c r="E139" s="10"/>
      <c r="F139" s="10"/>
      <c r="G139" s="10"/>
      <c r="H139" s="10"/>
      <c r="I139" s="27"/>
      <c r="J139" s="10"/>
      <c r="K139" s="10"/>
      <c r="L139" s="10"/>
      <c r="M139" s="10"/>
      <c r="N139" s="10"/>
      <c r="O139" s="10"/>
    </row>
    <row r="140" spans="3:15" ht="12.75">
      <c r="C140" s="10"/>
      <c r="D140" s="10"/>
      <c r="E140" s="10"/>
      <c r="F140" s="10"/>
      <c r="G140" s="10"/>
      <c r="H140" s="10"/>
      <c r="I140" s="27"/>
      <c r="J140" s="10"/>
      <c r="K140" s="10"/>
      <c r="L140" s="10"/>
      <c r="M140" s="10"/>
      <c r="N140" s="10"/>
      <c r="O140" s="10"/>
    </row>
    <row r="141" spans="3:15" ht="12.75">
      <c r="C141" s="10"/>
      <c r="D141" s="10"/>
      <c r="E141" s="10"/>
      <c r="F141" s="10"/>
      <c r="G141" s="10"/>
      <c r="H141" s="10"/>
      <c r="I141" s="27"/>
      <c r="J141" s="10"/>
      <c r="K141" s="10"/>
      <c r="L141" s="10"/>
      <c r="M141" s="10"/>
      <c r="N141" s="10"/>
      <c r="O141" s="10"/>
    </row>
    <row r="142" spans="3:15" ht="12.75">
      <c r="C142" s="10"/>
      <c r="D142" s="10"/>
      <c r="E142" s="10"/>
      <c r="F142" s="10"/>
      <c r="G142" s="10"/>
      <c r="H142" s="10"/>
      <c r="I142" s="27"/>
      <c r="J142" s="10"/>
      <c r="K142" s="10"/>
      <c r="L142" s="10"/>
      <c r="M142" s="10"/>
      <c r="N142" s="10"/>
      <c r="O142" s="10"/>
    </row>
    <row r="143" spans="3:15" ht="12.75">
      <c r="C143" s="10"/>
      <c r="D143" s="10"/>
      <c r="E143" s="10"/>
      <c r="F143" s="10"/>
      <c r="G143" s="10"/>
      <c r="H143" s="10"/>
      <c r="I143" s="27"/>
      <c r="J143" s="10"/>
      <c r="K143" s="10"/>
      <c r="L143" s="10"/>
      <c r="M143" s="10"/>
      <c r="N143" s="10"/>
      <c r="O143" s="10"/>
    </row>
    <row r="144" spans="3:15" ht="12.75">
      <c r="C144" s="10"/>
      <c r="D144" s="10"/>
      <c r="E144" s="10"/>
      <c r="F144" s="10"/>
      <c r="G144" s="10"/>
      <c r="H144" s="10"/>
      <c r="I144" s="27"/>
      <c r="J144" s="10"/>
      <c r="K144" s="10"/>
      <c r="L144" s="10"/>
      <c r="M144" s="10"/>
      <c r="N144" s="10"/>
      <c r="O144" s="10"/>
    </row>
    <row r="145" spans="3:15" ht="12.75">
      <c r="C145" s="10"/>
      <c r="D145" s="10"/>
      <c r="E145" s="10"/>
      <c r="F145" s="10"/>
      <c r="G145" s="10"/>
      <c r="H145" s="10"/>
      <c r="I145" s="27"/>
      <c r="J145" s="10"/>
      <c r="K145" s="10"/>
      <c r="L145" s="10"/>
      <c r="M145" s="10"/>
      <c r="N145" s="10"/>
      <c r="O145" s="10"/>
    </row>
    <row r="146" spans="3:15" ht="12.75">
      <c r="C146" s="10"/>
      <c r="D146" s="10"/>
      <c r="E146" s="10"/>
      <c r="F146" s="10"/>
      <c r="G146" s="10"/>
      <c r="H146" s="10"/>
      <c r="I146" s="27"/>
      <c r="J146" s="10"/>
      <c r="K146" s="10"/>
      <c r="L146" s="10"/>
      <c r="M146" s="10"/>
      <c r="N146" s="10"/>
      <c r="O146" s="10"/>
    </row>
    <row r="147" spans="3:15" ht="12.75">
      <c r="C147" s="10"/>
      <c r="D147" s="10"/>
      <c r="E147" s="10"/>
      <c r="F147" s="10"/>
      <c r="G147" s="10"/>
      <c r="H147" s="10"/>
      <c r="I147" s="27"/>
      <c r="J147" s="10"/>
      <c r="K147" s="10"/>
      <c r="L147" s="10"/>
      <c r="M147" s="10"/>
      <c r="N147" s="10"/>
      <c r="O147" s="10"/>
    </row>
    <row r="148" spans="3:15" ht="12.75">
      <c r="C148" s="10"/>
      <c r="D148" s="10"/>
      <c r="E148" s="10"/>
      <c r="F148" s="10"/>
      <c r="G148" s="10"/>
      <c r="H148" s="10"/>
      <c r="I148" s="27"/>
      <c r="J148" s="10"/>
      <c r="K148" s="10"/>
      <c r="L148" s="10"/>
      <c r="M148" s="10"/>
      <c r="N148" s="10"/>
      <c r="O148" s="10"/>
    </row>
    <row r="149" spans="3:15" ht="12.75">
      <c r="C149" s="10"/>
      <c r="D149" s="10"/>
      <c r="E149" s="10"/>
      <c r="F149" s="10"/>
      <c r="G149" s="10"/>
      <c r="H149" s="10"/>
      <c r="I149" s="27"/>
      <c r="J149" s="10"/>
      <c r="K149" s="10"/>
      <c r="L149" s="10"/>
      <c r="M149" s="10"/>
      <c r="N149" s="10"/>
      <c r="O149" s="10"/>
    </row>
    <row r="150" spans="3:15" ht="12.75">
      <c r="C150" s="10"/>
      <c r="D150" s="10"/>
      <c r="E150" s="10"/>
      <c r="F150" s="10"/>
      <c r="G150" s="10"/>
      <c r="H150" s="10"/>
      <c r="I150" s="27"/>
      <c r="J150" s="10"/>
      <c r="K150" s="10"/>
      <c r="L150" s="10"/>
      <c r="M150" s="10"/>
      <c r="N150" s="10"/>
      <c r="O150" s="10"/>
    </row>
    <row r="151" spans="3:15" ht="12.75">
      <c r="C151" s="10"/>
      <c r="D151" s="10"/>
      <c r="E151" s="10"/>
      <c r="F151" s="10"/>
      <c r="G151" s="10"/>
      <c r="H151" s="10"/>
      <c r="I151" s="27"/>
      <c r="J151" s="10"/>
      <c r="K151" s="10"/>
      <c r="L151" s="10"/>
      <c r="M151" s="10"/>
      <c r="N151" s="10"/>
      <c r="O151" s="10"/>
    </row>
    <row r="152" spans="3:15" ht="12.75">
      <c r="C152" s="10"/>
      <c r="D152" s="10"/>
      <c r="E152" s="10"/>
      <c r="F152" s="10"/>
      <c r="G152" s="10"/>
      <c r="H152" s="10"/>
      <c r="I152" s="27"/>
      <c r="J152" s="10"/>
      <c r="K152" s="10"/>
      <c r="L152" s="10"/>
      <c r="M152" s="10"/>
      <c r="N152" s="10"/>
      <c r="O152" s="10"/>
    </row>
    <row r="153" spans="3:15" ht="12.75">
      <c r="C153" s="10"/>
      <c r="D153" s="10"/>
      <c r="E153" s="10"/>
      <c r="F153" s="10"/>
      <c r="G153" s="10"/>
      <c r="H153" s="10"/>
      <c r="I153" s="27"/>
      <c r="J153" s="10"/>
      <c r="K153" s="10"/>
      <c r="L153" s="10"/>
      <c r="M153" s="10"/>
      <c r="N153" s="10"/>
      <c r="O153" s="10"/>
    </row>
    <row r="154" spans="3:15" ht="12.75">
      <c r="C154" s="10"/>
      <c r="D154" s="10"/>
      <c r="E154" s="10"/>
      <c r="F154" s="10"/>
      <c r="G154" s="10"/>
      <c r="H154" s="10"/>
      <c r="I154" s="27"/>
      <c r="J154" s="10"/>
      <c r="K154" s="10"/>
      <c r="L154" s="10"/>
      <c r="M154" s="10"/>
      <c r="N154" s="10"/>
      <c r="O154" s="10"/>
    </row>
  </sheetData>
  <printOptions/>
  <pageMargins left="0.75" right="0.75" top="1" bottom="1" header="0.5" footer="0.5"/>
  <pageSetup fitToHeight="1" fitToWidth="1" horizontalDpi="300" verticalDpi="3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4"/>
  <sheetViews>
    <sheetView zoomScale="67" zoomScaleNormal="67" workbookViewId="0" topLeftCell="A1">
      <selection activeCell="F29" sqref="F29"/>
    </sheetView>
  </sheetViews>
  <sheetFormatPr defaultColWidth="9.140625" defaultRowHeight="12.75"/>
  <cols>
    <col min="1" max="1" width="5.00390625" style="0" customWidth="1"/>
    <col min="2" max="2" width="10.57421875" style="0" customWidth="1"/>
    <col min="3" max="3" width="10.00390625" style="0" customWidth="1"/>
    <col min="5" max="5" width="11.28125" style="0" customWidth="1"/>
    <col min="6" max="6" width="11.00390625" style="0" customWidth="1"/>
    <col min="7" max="7" width="14.7109375" style="0" customWidth="1"/>
    <col min="8" max="8" width="9.57421875" style="0" customWidth="1"/>
    <col min="9" max="9" width="14.421875" style="23" customWidth="1"/>
    <col min="10" max="10" width="10.28125" style="0" customWidth="1"/>
    <col min="11" max="11" width="12.421875" style="0" customWidth="1"/>
    <col min="12" max="12" width="11.421875" style="0" customWidth="1"/>
    <col min="13" max="13" width="13.140625" style="0" customWidth="1"/>
    <col min="14" max="14" width="14.140625" style="0" customWidth="1"/>
    <col min="15" max="15" width="13.421875" style="0" customWidth="1"/>
    <col min="16" max="16" width="12.57421875" style="0" customWidth="1"/>
    <col min="17" max="17" width="7.421875" style="0" customWidth="1"/>
  </cols>
  <sheetData>
    <row r="1" spans="3:17" ht="15.75">
      <c r="C1" s="13" t="s">
        <v>0</v>
      </c>
      <c r="D1" s="13"/>
      <c r="E1" s="14"/>
      <c r="F1" s="15" t="s">
        <v>1</v>
      </c>
      <c r="G1" s="15"/>
      <c r="H1" s="15"/>
      <c r="I1" s="21"/>
      <c r="J1" s="14"/>
      <c r="K1" s="15" t="s">
        <v>2</v>
      </c>
      <c r="L1" s="16"/>
      <c r="M1" s="14"/>
      <c r="N1" s="15" t="s">
        <v>3</v>
      </c>
      <c r="O1" s="16"/>
      <c r="P1" s="19" t="s">
        <v>4</v>
      </c>
      <c r="Q1" s="20"/>
    </row>
    <row r="2" spans="2:17" ht="12.75">
      <c r="B2" s="28" t="s">
        <v>28</v>
      </c>
      <c r="C2" s="28" t="s">
        <v>5</v>
      </c>
      <c r="D2" s="28" t="s">
        <v>6</v>
      </c>
      <c r="E2" s="28" t="s">
        <v>7</v>
      </c>
      <c r="F2" s="28" t="s">
        <v>8</v>
      </c>
      <c r="G2" s="28" t="s">
        <v>9</v>
      </c>
      <c r="H2" s="28" t="s">
        <v>10</v>
      </c>
      <c r="I2" s="29" t="s">
        <v>11</v>
      </c>
      <c r="J2" s="28" t="s">
        <v>12</v>
      </c>
      <c r="K2" s="28" t="s">
        <v>13</v>
      </c>
      <c r="L2" s="28" t="s">
        <v>14</v>
      </c>
      <c r="M2" s="28" t="s">
        <v>15</v>
      </c>
      <c r="N2" s="28" t="s">
        <v>16</v>
      </c>
      <c r="O2" s="28" t="s">
        <v>14</v>
      </c>
      <c r="P2" s="30" t="s">
        <v>17</v>
      </c>
      <c r="Q2" s="30" t="s">
        <v>18</v>
      </c>
    </row>
    <row r="3" spans="2:17" ht="12.75">
      <c r="B3" s="33" t="s">
        <v>29</v>
      </c>
      <c r="C3" s="33" t="s">
        <v>30</v>
      </c>
      <c r="D3" s="33" t="s">
        <v>31</v>
      </c>
      <c r="E3" s="33" t="s">
        <v>32</v>
      </c>
      <c r="F3" s="33" t="s">
        <v>32</v>
      </c>
      <c r="G3" s="33" t="s">
        <v>32</v>
      </c>
      <c r="H3" s="33" t="s">
        <v>33</v>
      </c>
      <c r="I3" s="34" t="s">
        <v>34</v>
      </c>
      <c r="J3" s="33" t="s">
        <v>35</v>
      </c>
      <c r="K3" s="33" t="s">
        <v>35</v>
      </c>
      <c r="L3" s="33" t="s">
        <v>36</v>
      </c>
      <c r="M3" s="33" t="s">
        <v>35</v>
      </c>
      <c r="N3" s="33" t="s">
        <v>35</v>
      </c>
      <c r="O3" s="33" t="s">
        <v>37</v>
      </c>
      <c r="P3" s="35" t="s">
        <v>33</v>
      </c>
      <c r="Q3" s="35" t="s">
        <v>33</v>
      </c>
    </row>
    <row r="4" spans="1:17" ht="12.75">
      <c r="A4" s="18">
        <v>1</v>
      </c>
      <c r="B4" s="54">
        <v>37861</v>
      </c>
      <c r="C4" s="33">
        <v>2250</v>
      </c>
      <c r="D4" s="33">
        <v>4.1</v>
      </c>
      <c r="E4" s="33">
        <v>16.805</v>
      </c>
      <c r="F4" s="33">
        <v>16.62</v>
      </c>
      <c r="G4" s="33">
        <v>0.61</v>
      </c>
      <c r="H4" s="33">
        <f aca="true" t="shared" si="0" ref="H4:H24">Q4-P4</f>
        <v>15</v>
      </c>
      <c r="I4" s="34">
        <f aca="true" t="shared" si="1" ref="I4:I24">(E4-F4+G4)/H4/60</f>
        <v>0.0008833333333333319</v>
      </c>
      <c r="J4" s="33">
        <v>74.63</v>
      </c>
      <c r="K4" s="33">
        <v>66.88</v>
      </c>
      <c r="L4" s="33">
        <v>11.2</v>
      </c>
      <c r="M4" s="33">
        <v>33.5</v>
      </c>
      <c r="N4" s="33">
        <v>577</v>
      </c>
      <c r="O4" s="33">
        <v>487</v>
      </c>
      <c r="P4" s="35">
        <v>26</v>
      </c>
      <c r="Q4" s="35">
        <v>41</v>
      </c>
    </row>
    <row r="5" spans="1:17" ht="12.75">
      <c r="A5" s="18">
        <v>2</v>
      </c>
      <c r="B5" s="54">
        <v>37861</v>
      </c>
      <c r="C5" s="36">
        <f>C4</f>
        <v>2250</v>
      </c>
      <c r="D5" s="37">
        <v>4.3</v>
      </c>
      <c r="E5" s="36">
        <v>15.75</v>
      </c>
      <c r="F5" s="36">
        <v>15.52</v>
      </c>
      <c r="G5" s="36">
        <v>0.545</v>
      </c>
      <c r="H5" s="36">
        <f t="shared" si="0"/>
        <v>15</v>
      </c>
      <c r="I5" s="38">
        <f t="shared" si="1"/>
        <v>0.0008611111111111116</v>
      </c>
      <c r="J5" s="36">
        <v>78.34</v>
      </c>
      <c r="K5" s="36">
        <v>70.59</v>
      </c>
      <c r="L5" s="36">
        <v>11.6</v>
      </c>
      <c r="M5" s="36">
        <v>36.9</v>
      </c>
      <c r="N5" s="36">
        <v>579</v>
      </c>
      <c r="O5" s="36">
        <v>485</v>
      </c>
      <c r="P5" s="39">
        <v>43</v>
      </c>
      <c r="Q5" s="39">
        <v>58</v>
      </c>
    </row>
    <row r="6" spans="1:17" ht="12.75">
      <c r="A6" s="18">
        <v>3</v>
      </c>
      <c r="B6" s="54">
        <v>37861</v>
      </c>
      <c r="C6" s="36">
        <f>C5</f>
        <v>2250</v>
      </c>
      <c r="D6" s="40">
        <v>4.6</v>
      </c>
      <c r="E6" s="40">
        <v>15.405</v>
      </c>
      <c r="F6" s="40">
        <v>15.155</v>
      </c>
      <c r="G6" s="40">
        <v>0.53</v>
      </c>
      <c r="H6" s="40">
        <f t="shared" si="0"/>
        <v>15</v>
      </c>
      <c r="I6" s="41">
        <f t="shared" si="1"/>
        <v>0.0008666666666666667</v>
      </c>
      <c r="J6" s="40">
        <v>79.56</v>
      </c>
      <c r="K6" s="40">
        <v>71.83</v>
      </c>
      <c r="L6" s="40">
        <v>11.5</v>
      </c>
      <c r="M6" s="40">
        <v>39.5</v>
      </c>
      <c r="N6" s="40">
        <v>581</v>
      </c>
      <c r="O6" s="40">
        <v>492</v>
      </c>
      <c r="P6" s="42">
        <v>59</v>
      </c>
      <c r="Q6" s="42">
        <v>74</v>
      </c>
    </row>
    <row r="7" spans="1:17" ht="12.75">
      <c r="A7" s="18">
        <v>4</v>
      </c>
      <c r="B7" s="54">
        <v>37861</v>
      </c>
      <c r="C7" s="36">
        <f aca="true" t="shared" si="2" ref="C7:C24">C6</f>
        <v>2250</v>
      </c>
      <c r="D7" s="33">
        <v>11.7</v>
      </c>
      <c r="E7" s="58">
        <v>14.855</v>
      </c>
      <c r="F7" s="58">
        <v>14.515</v>
      </c>
      <c r="G7" s="58">
        <v>0.55</v>
      </c>
      <c r="H7" s="33">
        <f t="shared" si="0"/>
        <v>15</v>
      </c>
      <c r="I7" s="34">
        <f t="shared" si="1"/>
        <v>0.0009888888888888888</v>
      </c>
      <c r="J7" s="58">
        <v>82.25</v>
      </c>
      <c r="K7" s="58">
        <v>74.3</v>
      </c>
      <c r="L7" s="58">
        <v>12</v>
      </c>
      <c r="M7" s="58">
        <v>40.9</v>
      </c>
      <c r="N7" s="58">
        <v>609</v>
      </c>
      <c r="O7" s="59">
        <v>576</v>
      </c>
      <c r="P7" s="35">
        <v>1</v>
      </c>
      <c r="Q7" s="35">
        <v>16</v>
      </c>
    </row>
    <row r="8" spans="1:17" ht="12.75">
      <c r="A8" s="18">
        <v>5</v>
      </c>
      <c r="B8" s="54">
        <v>37861</v>
      </c>
      <c r="C8" s="36">
        <f t="shared" si="2"/>
        <v>2250</v>
      </c>
      <c r="D8" s="36">
        <v>11.6</v>
      </c>
      <c r="E8" s="36">
        <v>13.75</v>
      </c>
      <c r="F8" s="36">
        <v>13.42</v>
      </c>
      <c r="G8" s="36">
        <v>0.535</v>
      </c>
      <c r="H8" s="36">
        <f t="shared" si="0"/>
        <v>15</v>
      </c>
      <c r="I8" s="38">
        <f t="shared" si="1"/>
        <v>0.0009611111111111112</v>
      </c>
      <c r="J8" s="36">
        <v>83.86</v>
      </c>
      <c r="K8" s="36">
        <v>76.21</v>
      </c>
      <c r="L8" s="36">
        <v>12.2</v>
      </c>
      <c r="M8" s="36">
        <v>42.6</v>
      </c>
      <c r="N8" s="36">
        <v>611</v>
      </c>
      <c r="O8" s="36">
        <v>580</v>
      </c>
      <c r="P8" s="39">
        <v>16</v>
      </c>
      <c r="Q8" s="39">
        <v>31</v>
      </c>
    </row>
    <row r="9" spans="1:17" ht="12.75">
      <c r="A9" s="18">
        <v>6</v>
      </c>
      <c r="B9" s="54">
        <v>37861</v>
      </c>
      <c r="C9" s="36">
        <f t="shared" si="2"/>
        <v>2250</v>
      </c>
      <c r="D9" s="40">
        <v>11.7</v>
      </c>
      <c r="E9" s="40">
        <v>13.11</v>
      </c>
      <c r="F9" s="40">
        <v>12.765</v>
      </c>
      <c r="G9" s="40">
        <v>0.54</v>
      </c>
      <c r="H9" s="40">
        <f t="shared" si="0"/>
        <v>15</v>
      </c>
      <c r="I9" s="41">
        <f t="shared" si="1"/>
        <v>0.0009833333333333322</v>
      </c>
      <c r="J9" s="40">
        <v>85.11</v>
      </c>
      <c r="K9" s="40">
        <v>77.43</v>
      </c>
      <c r="L9" s="40">
        <v>12.2</v>
      </c>
      <c r="M9" s="40">
        <v>43.4</v>
      </c>
      <c r="N9" s="40">
        <v>615</v>
      </c>
      <c r="O9" s="40">
        <v>575</v>
      </c>
      <c r="P9" s="42">
        <v>32</v>
      </c>
      <c r="Q9" s="42">
        <v>47</v>
      </c>
    </row>
    <row r="10" spans="1:17" ht="12.75">
      <c r="A10" s="18">
        <v>7</v>
      </c>
      <c r="B10" s="54">
        <v>37866</v>
      </c>
      <c r="C10" s="36">
        <f t="shared" si="2"/>
        <v>2250</v>
      </c>
      <c r="D10" s="33">
        <v>20.6</v>
      </c>
      <c r="E10" s="33">
        <v>12.47</v>
      </c>
      <c r="F10" s="33">
        <v>11.89</v>
      </c>
      <c r="G10" s="33">
        <v>0.41</v>
      </c>
      <c r="H10" s="60">
        <f t="shared" si="0"/>
        <v>15</v>
      </c>
      <c r="I10" s="62">
        <f t="shared" si="1"/>
        <v>0.0011</v>
      </c>
      <c r="J10" s="33">
        <v>83.56</v>
      </c>
      <c r="K10" s="33">
        <v>75.41</v>
      </c>
      <c r="L10" s="33">
        <v>11.7</v>
      </c>
      <c r="M10" s="33">
        <v>38.9</v>
      </c>
      <c r="N10" s="33">
        <v>620</v>
      </c>
      <c r="O10" s="33">
        <v>693</v>
      </c>
      <c r="P10" s="65">
        <v>43</v>
      </c>
      <c r="Q10" s="35">
        <v>58</v>
      </c>
    </row>
    <row r="11" spans="1:17" ht="12.75">
      <c r="A11" s="18">
        <v>8</v>
      </c>
      <c r="B11" s="54">
        <v>37866</v>
      </c>
      <c r="C11" s="36">
        <f t="shared" si="2"/>
        <v>2250</v>
      </c>
      <c r="D11" s="36">
        <v>20.5</v>
      </c>
      <c r="E11" s="36">
        <v>11.465</v>
      </c>
      <c r="F11" s="36">
        <v>10.93</v>
      </c>
      <c r="G11" s="36">
        <v>0.48</v>
      </c>
      <c r="H11" s="67">
        <f t="shared" si="0"/>
        <v>15</v>
      </c>
      <c r="I11" s="63">
        <f t="shared" si="1"/>
        <v>0.0011277777777777781</v>
      </c>
      <c r="J11" s="36">
        <v>87.78</v>
      </c>
      <c r="K11" s="36">
        <v>79.82</v>
      </c>
      <c r="L11" s="36">
        <v>12.2</v>
      </c>
      <c r="M11" s="36">
        <v>44.2</v>
      </c>
      <c r="N11" s="36">
        <v>628</v>
      </c>
      <c r="O11" s="36">
        <v>698</v>
      </c>
      <c r="P11" s="66">
        <v>58.5</v>
      </c>
      <c r="Q11" s="39">
        <v>73.5</v>
      </c>
    </row>
    <row r="12" spans="1:17" ht="12.75">
      <c r="A12" s="18">
        <v>9</v>
      </c>
      <c r="B12" s="54">
        <v>37866</v>
      </c>
      <c r="C12" s="36">
        <f t="shared" si="2"/>
        <v>2250</v>
      </c>
      <c r="D12" s="40">
        <v>20.3</v>
      </c>
      <c r="E12" s="40">
        <v>9.785</v>
      </c>
      <c r="F12" s="40">
        <v>9.215</v>
      </c>
      <c r="G12" s="40">
        <v>0.425</v>
      </c>
      <c r="H12" s="68">
        <f t="shared" si="0"/>
        <v>15</v>
      </c>
      <c r="I12" s="64">
        <f t="shared" si="1"/>
        <v>0.001105555555555556</v>
      </c>
      <c r="J12" s="40">
        <v>89.67</v>
      </c>
      <c r="K12" s="40">
        <v>81.85</v>
      </c>
      <c r="L12" s="40">
        <v>12.1</v>
      </c>
      <c r="M12" s="40">
        <v>47.3</v>
      </c>
      <c r="N12" s="40">
        <v>631</v>
      </c>
      <c r="O12" s="40">
        <v>695</v>
      </c>
      <c r="P12" s="61">
        <v>18</v>
      </c>
      <c r="Q12" s="42">
        <v>33</v>
      </c>
    </row>
    <row r="13" spans="1:17" ht="12.75">
      <c r="A13" s="18">
        <v>10</v>
      </c>
      <c r="B13" s="54">
        <v>37866</v>
      </c>
      <c r="C13" s="36">
        <f t="shared" si="2"/>
        <v>2250</v>
      </c>
      <c r="D13" s="33">
        <v>30.3</v>
      </c>
      <c r="E13" s="33">
        <v>21.5</v>
      </c>
      <c r="F13" s="33">
        <v>20.695</v>
      </c>
      <c r="G13" s="33">
        <v>0.4</v>
      </c>
      <c r="H13" s="60">
        <f t="shared" si="0"/>
        <v>15</v>
      </c>
      <c r="I13" s="62">
        <f t="shared" si="1"/>
        <v>0.0013388888888888886</v>
      </c>
      <c r="J13" s="33">
        <v>79.94</v>
      </c>
      <c r="K13" s="33">
        <v>70.39</v>
      </c>
      <c r="L13" s="33">
        <v>12.2</v>
      </c>
      <c r="M13" s="33">
        <v>30.4</v>
      </c>
      <c r="N13" s="33">
        <v>641</v>
      </c>
      <c r="O13" s="33">
        <v>804</v>
      </c>
      <c r="P13" s="65">
        <v>21</v>
      </c>
      <c r="Q13" s="35">
        <v>36</v>
      </c>
    </row>
    <row r="14" spans="1:17" ht="12.75">
      <c r="A14" s="18">
        <v>11</v>
      </c>
      <c r="B14" s="54">
        <v>37866</v>
      </c>
      <c r="C14" s="36">
        <f t="shared" si="2"/>
        <v>2250</v>
      </c>
      <c r="D14" s="36">
        <v>30.7</v>
      </c>
      <c r="E14" s="36">
        <v>20.345</v>
      </c>
      <c r="F14" s="36">
        <v>19.53</v>
      </c>
      <c r="G14" s="36">
        <v>0.38</v>
      </c>
      <c r="H14" s="67">
        <f t="shared" si="0"/>
        <v>15</v>
      </c>
      <c r="I14" s="63">
        <f t="shared" si="1"/>
        <v>0.0013277777777777752</v>
      </c>
      <c r="J14" s="36">
        <v>86.37</v>
      </c>
      <c r="K14" s="36">
        <v>77.31</v>
      </c>
      <c r="L14" s="36">
        <v>12.3</v>
      </c>
      <c r="M14" s="36">
        <v>38.3</v>
      </c>
      <c r="N14" s="36">
        <v>647</v>
      </c>
      <c r="O14" s="36">
        <v>812</v>
      </c>
      <c r="P14" s="66">
        <v>36.5</v>
      </c>
      <c r="Q14" s="39">
        <v>51.5</v>
      </c>
    </row>
    <row r="15" spans="1:17" ht="12.75">
      <c r="A15" s="18">
        <v>12</v>
      </c>
      <c r="B15" s="54">
        <v>37866</v>
      </c>
      <c r="C15" s="36">
        <f t="shared" si="2"/>
        <v>2250</v>
      </c>
      <c r="D15" s="43">
        <v>30.6</v>
      </c>
      <c r="E15" s="40">
        <v>19.105</v>
      </c>
      <c r="F15" s="40">
        <v>18.27</v>
      </c>
      <c r="G15" s="40">
        <v>0.38</v>
      </c>
      <c r="H15" s="68">
        <f t="shared" si="0"/>
        <v>15</v>
      </c>
      <c r="I15" s="64">
        <f t="shared" si="1"/>
        <v>0.0013500000000000007</v>
      </c>
      <c r="J15" s="40">
        <v>87.63</v>
      </c>
      <c r="K15" s="40">
        <v>78.41</v>
      </c>
      <c r="L15" s="40">
        <v>12.2</v>
      </c>
      <c r="M15" s="40">
        <v>39.5</v>
      </c>
      <c r="N15" s="40">
        <v>648</v>
      </c>
      <c r="O15" s="40">
        <v>816</v>
      </c>
      <c r="P15" s="61">
        <v>53</v>
      </c>
      <c r="Q15" s="42">
        <v>68</v>
      </c>
    </row>
    <row r="16" spans="1:17" ht="12.75">
      <c r="A16" s="18">
        <v>13</v>
      </c>
      <c r="B16" s="54">
        <v>37866</v>
      </c>
      <c r="C16" s="36">
        <f t="shared" si="2"/>
        <v>2250</v>
      </c>
      <c r="D16" s="33">
        <v>38.5</v>
      </c>
      <c r="E16" s="33">
        <v>18.43</v>
      </c>
      <c r="F16" s="33">
        <v>17.505</v>
      </c>
      <c r="G16" s="33">
        <v>0.345</v>
      </c>
      <c r="H16" s="60">
        <f t="shared" si="0"/>
        <v>15</v>
      </c>
      <c r="I16" s="62">
        <f t="shared" si="1"/>
        <v>0.001411111111111112</v>
      </c>
      <c r="J16" s="33">
        <v>91.69</v>
      </c>
      <c r="K16" s="33">
        <v>84.14</v>
      </c>
      <c r="L16" s="33">
        <v>14.7</v>
      </c>
      <c r="M16" s="33">
        <v>42.4</v>
      </c>
      <c r="N16" s="33">
        <v>653</v>
      </c>
      <c r="O16" s="33">
        <v>902</v>
      </c>
      <c r="P16" s="65">
        <v>57</v>
      </c>
      <c r="Q16" s="35">
        <v>72</v>
      </c>
    </row>
    <row r="17" spans="1:17" ht="12.75">
      <c r="A17" s="18">
        <v>14</v>
      </c>
      <c r="B17" s="54">
        <v>37866</v>
      </c>
      <c r="C17" s="36">
        <f t="shared" si="2"/>
        <v>2250</v>
      </c>
      <c r="D17" s="37">
        <v>38.6</v>
      </c>
      <c r="E17" s="36">
        <v>17.27</v>
      </c>
      <c r="F17" s="36">
        <v>16.285</v>
      </c>
      <c r="G17" s="36">
        <v>0.315</v>
      </c>
      <c r="H17" s="67">
        <f t="shared" si="0"/>
        <v>15</v>
      </c>
      <c r="I17" s="63">
        <f t="shared" si="1"/>
        <v>0.0014444444444444437</v>
      </c>
      <c r="J17" s="36">
        <v>92.89</v>
      </c>
      <c r="K17" s="36">
        <v>85.04</v>
      </c>
      <c r="L17" s="36">
        <v>14.7</v>
      </c>
      <c r="M17" s="36">
        <v>42.4</v>
      </c>
      <c r="N17" s="36">
        <v>654</v>
      </c>
      <c r="O17" s="36">
        <v>896</v>
      </c>
      <c r="P17" s="66">
        <v>12.5</v>
      </c>
      <c r="Q17" s="39">
        <v>27.5</v>
      </c>
    </row>
    <row r="18" spans="1:17" ht="12.75">
      <c r="A18" s="18">
        <v>15</v>
      </c>
      <c r="B18" s="54">
        <v>37866</v>
      </c>
      <c r="C18" s="36">
        <f t="shared" si="2"/>
        <v>2250</v>
      </c>
      <c r="D18" s="40">
        <v>39.1</v>
      </c>
      <c r="E18" s="43">
        <v>16.1</v>
      </c>
      <c r="F18" s="43">
        <v>15.135</v>
      </c>
      <c r="G18" s="43">
        <v>0.33</v>
      </c>
      <c r="H18" s="68">
        <f t="shared" si="0"/>
        <v>15</v>
      </c>
      <c r="I18" s="64">
        <f t="shared" si="1"/>
        <v>0.0014388888888888908</v>
      </c>
      <c r="J18" s="43">
        <v>94.34</v>
      </c>
      <c r="K18" s="43">
        <v>86.46</v>
      </c>
      <c r="L18" s="43">
        <v>14.6</v>
      </c>
      <c r="M18" s="43">
        <v>42.9</v>
      </c>
      <c r="N18" s="43">
        <v>654</v>
      </c>
      <c r="O18" s="44">
        <v>906</v>
      </c>
      <c r="P18" s="61">
        <v>29</v>
      </c>
      <c r="Q18" s="42">
        <v>44</v>
      </c>
    </row>
    <row r="19" spans="1:17" ht="12.75">
      <c r="A19" s="18">
        <v>16</v>
      </c>
      <c r="B19" s="54">
        <v>37867</v>
      </c>
      <c r="C19" s="36">
        <f t="shared" si="2"/>
        <v>2250</v>
      </c>
      <c r="D19" s="33">
        <v>50.1</v>
      </c>
      <c r="E19" s="58">
        <v>14.59</v>
      </c>
      <c r="F19" s="58">
        <v>13.4</v>
      </c>
      <c r="G19" s="58">
        <v>0.27</v>
      </c>
      <c r="H19" s="33">
        <f t="shared" si="0"/>
        <v>15</v>
      </c>
      <c r="I19" s="34">
        <f t="shared" si="1"/>
        <v>0.0016222222222222217</v>
      </c>
      <c r="J19" s="58">
        <v>87.84</v>
      </c>
      <c r="K19" s="58">
        <v>80.22</v>
      </c>
      <c r="L19" s="58">
        <v>16</v>
      </c>
      <c r="M19" s="58">
        <v>34.7</v>
      </c>
      <c r="N19" s="58">
        <v>660</v>
      </c>
      <c r="O19" s="59">
        <v>951</v>
      </c>
      <c r="P19" s="35">
        <v>13</v>
      </c>
      <c r="Q19" s="35">
        <v>28</v>
      </c>
    </row>
    <row r="20" spans="1:17" ht="12.75">
      <c r="A20" s="18">
        <v>17</v>
      </c>
      <c r="B20" s="54">
        <v>37867</v>
      </c>
      <c r="C20" s="36">
        <f t="shared" si="2"/>
        <v>2250</v>
      </c>
      <c r="D20" s="36">
        <v>50.3</v>
      </c>
      <c r="E20" s="36">
        <v>13.015</v>
      </c>
      <c r="F20" s="36">
        <v>11.835</v>
      </c>
      <c r="G20" s="36">
        <v>0.265</v>
      </c>
      <c r="H20" s="36">
        <f t="shared" si="0"/>
        <v>15</v>
      </c>
      <c r="I20" s="38">
        <f t="shared" si="1"/>
        <v>0.0016055555555555554</v>
      </c>
      <c r="J20" s="36">
        <v>89.34</v>
      </c>
      <c r="K20" s="36">
        <v>81.76</v>
      </c>
      <c r="L20" s="36">
        <v>16.1</v>
      </c>
      <c r="M20" s="36">
        <v>36.7</v>
      </c>
      <c r="N20" s="36">
        <v>661</v>
      </c>
      <c r="O20" s="36">
        <v>956</v>
      </c>
      <c r="P20" s="39">
        <v>29</v>
      </c>
      <c r="Q20" s="39">
        <v>44</v>
      </c>
    </row>
    <row r="21" spans="1:17" ht="12.75">
      <c r="A21" s="18">
        <v>18</v>
      </c>
      <c r="B21" s="54">
        <v>37867</v>
      </c>
      <c r="C21" s="36">
        <f t="shared" si="2"/>
        <v>2250</v>
      </c>
      <c r="D21" s="40">
        <v>50.8</v>
      </c>
      <c r="E21" s="40">
        <v>11.225</v>
      </c>
      <c r="F21" s="40">
        <v>10.005</v>
      </c>
      <c r="G21" s="40">
        <v>0.255</v>
      </c>
      <c r="H21" s="40">
        <f t="shared" si="0"/>
        <v>15</v>
      </c>
      <c r="I21" s="41">
        <f t="shared" si="1"/>
        <v>0.0016388888888888874</v>
      </c>
      <c r="J21" s="40">
        <v>91.46</v>
      </c>
      <c r="K21" s="40">
        <v>83.66</v>
      </c>
      <c r="L21" s="40">
        <v>16</v>
      </c>
      <c r="M21" s="40">
        <v>38.3</v>
      </c>
      <c r="N21" s="40">
        <v>663</v>
      </c>
      <c r="O21" s="40">
        <v>1007</v>
      </c>
      <c r="P21" s="42">
        <v>45</v>
      </c>
      <c r="Q21" s="42">
        <v>60</v>
      </c>
    </row>
    <row r="22" spans="1:17" ht="12.75">
      <c r="A22" s="18">
        <v>19</v>
      </c>
      <c r="B22" s="54">
        <v>37867</v>
      </c>
      <c r="C22" s="36">
        <f t="shared" si="2"/>
        <v>2250</v>
      </c>
      <c r="D22" s="33">
        <v>59.8</v>
      </c>
      <c r="E22" s="33">
        <v>18.575</v>
      </c>
      <c r="F22" s="33">
        <v>17.265</v>
      </c>
      <c r="G22" s="33">
        <v>0.235</v>
      </c>
      <c r="H22" s="33">
        <f t="shared" si="0"/>
        <v>15</v>
      </c>
      <c r="I22" s="34">
        <f t="shared" si="1"/>
        <v>0.0017166666666666652</v>
      </c>
      <c r="J22" s="33">
        <v>96.41</v>
      </c>
      <c r="K22" s="33">
        <v>89.86</v>
      </c>
      <c r="L22" s="33">
        <v>18.1</v>
      </c>
      <c r="M22" s="33">
        <v>44.4</v>
      </c>
      <c r="N22" s="33">
        <v>678</v>
      </c>
      <c r="O22" s="33">
        <v>1155</v>
      </c>
      <c r="P22" s="35">
        <v>31.5</v>
      </c>
      <c r="Q22" s="35">
        <v>46.5</v>
      </c>
    </row>
    <row r="23" spans="1:17" ht="12.75">
      <c r="A23" s="18">
        <v>20</v>
      </c>
      <c r="B23" s="54">
        <v>37867</v>
      </c>
      <c r="C23" s="36">
        <f t="shared" si="2"/>
        <v>2250</v>
      </c>
      <c r="D23" s="36">
        <v>60.3</v>
      </c>
      <c r="E23" s="36">
        <v>16.985</v>
      </c>
      <c r="F23" s="36">
        <v>15.625</v>
      </c>
      <c r="G23" s="36">
        <v>0.22</v>
      </c>
      <c r="H23" s="36">
        <f t="shared" si="0"/>
        <v>15</v>
      </c>
      <c r="I23" s="38">
        <f t="shared" si="1"/>
        <v>0.001755555555555555</v>
      </c>
      <c r="J23" s="36">
        <v>97.33</v>
      </c>
      <c r="K23" s="36">
        <v>90.47</v>
      </c>
      <c r="L23" s="36">
        <v>17.9</v>
      </c>
      <c r="M23" s="36">
        <v>45.7</v>
      </c>
      <c r="N23" s="36">
        <v>680</v>
      </c>
      <c r="O23" s="36">
        <v>1151</v>
      </c>
      <c r="P23" s="39">
        <v>47</v>
      </c>
      <c r="Q23" s="39">
        <v>62</v>
      </c>
    </row>
    <row r="24" spans="1:17" ht="12.75">
      <c r="A24" s="18">
        <v>21</v>
      </c>
      <c r="B24" s="54">
        <v>37867</v>
      </c>
      <c r="C24" s="36">
        <f t="shared" si="2"/>
        <v>2250</v>
      </c>
      <c r="D24" s="40">
        <v>60.2</v>
      </c>
      <c r="E24" s="40">
        <v>15.235</v>
      </c>
      <c r="F24" s="40">
        <v>13.905</v>
      </c>
      <c r="G24" s="40">
        <v>0.24</v>
      </c>
      <c r="H24" s="40">
        <f t="shared" si="0"/>
        <v>15</v>
      </c>
      <c r="I24" s="41">
        <f t="shared" si="1"/>
        <v>0.0017444444444444445</v>
      </c>
      <c r="J24" s="40">
        <v>99.21</v>
      </c>
      <c r="K24" s="40">
        <v>92.43</v>
      </c>
      <c r="L24" s="40">
        <v>18</v>
      </c>
      <c r="M24" s="40">
        <v>47.6</v>
      </c>
      <c r="N24" s="40">
        <v>680</v>
      </c>
      <c r="O24" s="40">
        <v>1166</v>
      </c>
      <c r="P24" s="42">
        <v>3</v>
      </c>
      <c r="Q24" s="42">
        <v>18</v>
      </c>
    </row>
    <row r="25" spans="2:9" ht="12.75">
      <c r="B25" s="55"/>
      <c r="C25" s="10"/>
      <c r="D25" s="1"/>
      <c r="E25" s="1"/>
      <c r="F25" s="1"/>
      <c r="G25" s="1"/>
      <c r="H25" s="1"/>
      <c r="I25" s="22"/>
    </row>
    <row r="26" spans="2:16" ht="12.75">
      <c r="B26" s="55"/>
      <c r="K26" s="31" t="s">
        <v>21</v>
      </c>
      <c r="L26" s="31" t="s">
        <v>22</v>
      </c>
      <c r="M26" s="31" t="s">
        <v>23</v>
      </c>
      <c r="N26" s="31" t="s">
        <v>24</v>
      </c>
      <c r="O26" s="31" t="s">
        <v>25</v>
      </c>
      <c r="P26" s="31" t="s">
        <v>26</v>
      </c>
    </row>
    <row r="27" spans="2:16" ht="18">
      <c r="B27" s="55"/>
      <c r="C27" s="17" t="s">
        <v>19</v>
      </c>
      <c r="K27" s="32">
        <v>44000</v>
      </c>
      <c r="L27" s="32">
        <v>1.225</v>
      </c>
      <c r="M27" s="32">
        <v>0.003848</v>
      </c>
      <c r="N27" s="32">
        <v>1.005</v>
      </c>
      <c r="O27" s="32">
        <v>1.004</v>
      </c>
      <c r="P27" s="32">
        <v>3.56</v>
      </c>
    </row>
    <row r="28" spans="2:9" ht="15.75">
      <c r="B28" s="55"/>
      <c r="C28" s="56" t="s">
        <v>38</v>
      </c>
      <c r="D28" s="56" t="s">
        <v>39</v>
      </c>
      <c r="E28" s="56" t="s">
        <v>40</v>
      </c>
      <c r="F28" s="56" t="s">
        <v>41</v>
      </c>
      <c r="G28" s="56" t="s">
        <v>20</v>
      </c>
      <c r="H28" s="56" t="s">
        <v>6</v>
      </c>
      <c r="I28" s="57" t="s">
        <v>27</v>
      </c>
    </row>
    <row r="29" spans="1:9" ht="12.75">
      <c r="A29" s="18">
        <f aca="true" t="shared" si="3" ref="A29:B49">A4</f>
        <v>1</v>
      </c>
      <c r="B29" s="54">
        <f>B4</f>
        <v>37861</v>
      </c>
      <c r="C29" s="45">
        <f aca="true" t="shared" si="4" ref="C29:C49">(E4-F4+G4)*$K$27/(H4*60)</f>
        <v>38.8666666666666</v>
      </c>
      <c r="D29" s="45">
        <f aca="true" t="shared" si="5" ref="D29:D49">$L$27*O4*(0.348/60)*$M$27*$N$27*(N4-M4)</f>
        <v>7.272667241466899</v>
      </c>
      <c r="E29" s="45">
        <f aca="true" t="shared" si="6" ref="E29:E49">$O$27*L4*(3.785/60)*$P$27*(J4-K4)</f>
        <v>19.571227685333337</v>
      </c>
      <c r="F29" s="45">
        <f aca="true" t="shared" si="7" ref="F29:F49">D4*(0.3048*4.448)*C4*(2*PI()/60)/1000</f>
        <v>1.309708765247988</v>
      </c>
      <c r="G29" s="45">
        <f aca="true" t="shared" si="8" ref="G29:G49">C29-D29-E29-F29</f>
        <v>10.71306297461838</v>
      </c>
      <c r="H29" s="51">
        <f aca="true" t="shared" si="9" ref="H29:H49">D4</f>
        <v>4.1</v>
      </c>
      <c r="I29" s="48">
        <f aca="true" t="shared" si="10" ref="I29:I49">F29/C29</f>
        <v>0.03369748109557436</v>
      </c>
    </row>
    <row r="30" spans="1:9" ht="12.75">
      <c r="A30" s="18">
        <f t="shared" si="3"/>
        <v>2</v>
      </c>
      <c r="B30" s="54">
        <f t="shared" si="3"/>
        <v>37861</v>
      </c>
      <c r="C30" s="46">
        <f t="shared" si="4"/>
        <v>37.888888888888914</v>
      </c>
      <c r="D30" s="46">
        <f t="shared" si="5"/>
        <v>7.224143318273699</v>
      </c>
      <c r="E30" s="46">
        <f t="shared" si="6"/>
        <v>20.27020010266667</v>
      </c>
      <c r="F30" s="46">
        <f t="shared" si="7"/>
        <v>1.3735969976991094</v>
      </c>
      <c r="G30" s="46">
        <f t="shared" si="8"/>
        <v>9.020948470249436</v>
      </c>
      <c r="H30" s="52">
        <f t="shared" si="9"/>
        <v>4.3</v>
      </c>
      <c r="I30" s="49">
        <f t="shared" si="10"/>
        <v>0.03625329319440462</v>
      </c>
    </row>
    <row r="31" spans="1:9" ht="12.75">
      <c r="A31" s="18">
        <f t="shared" si="3"/>
        <v>3</v>
      </c>
      <c r="B31" s="54">
        <f t="shared" si="3"/>
        <v>37861</v>
      </c>
      <c r="C31" s="47">
        <f t="shared" si="4"/>
        <v>38.13333333333333</v>
      </c>
      <c r="D31" s="47">
        <f t="shared" si="5"/>
        <v>7.320298170603598</v>
      </c>
      <c r="E31" s="47">
        <f t="shared" si="6"/>
        <v>20.043597754466678</v>
      </c>
      <c r="F31" s="47">
        <f t="shared" si="7"/>
        <v>1.4694293463757913</v>
      </c>
      <c r="G31" s="47">
        <f t="shared" si="8"/>
        <v>9.300008061887263</v>
      </c>
      <c r="H31" s="53">
        <f t="shared" si="9"/>
        <v>4.6</v>
      </c>
      <c r="I31" s="50">
        <f t="shared" si="10"/>
        <v>0.038533986356008514</v>
      </c>
    </row>
    <row r="32" spans="1:9" ht="12.75">
      <c r="A32" s="18">
        <f t="shared" si="3"/>
        <v>4</v>
      </c>
      <c r="B32" s="54">
        <f t="shared" si="3"/>
        <v>37861</v>
      </c>
      <c r="C32" s="45">
        <f t="shared" si="4"/>
        <v>43.511111111111106</v>
      </c>
      <c r="D32" s="45">
        <f t="shared" si="5"/>
        <v>8.99109279798912</v>
      </c>
      <c r="E32" s="45">
        <f t="shared" si="6"/>
        <v>21.510312456000012</v>
      </c>
      <c r="F32" s="45">
        <f t="shared" si="7"/>
        <v>3.7374615983905994</v>
      </c>
      <c r="G32" s="45">
        <f t="shared" si="8"/>
        <v>9.272244258731376</v>
      </c>
      <c r="H32" s="51">
        <f t="shared" si="9"/>
        <v>11.7</v>
      </c>
      <c r="I32" s="48">
        <f t="shared" si="10"/>
        <v>0.08589671702123441</v>
      </c>
    </row>
    <row r="33" spans="1:9" ht="12.75">
      <c r="A33" s="18">
        <f t="shared" si="3"/>
        <v>5</v>
      </c>
      <c r="B33" s="54">
        <f t="shared" si="3"/>
        <v>37861</v>
      </c>
      <c r="C33" s="46">
        <f t="shared" si="4"/>
        <v>42.2888888888889</v>
      </c>
      <c r="D33" s="46">
        <f t="shared" si="5"/>
        <v>9.058311895214398</v>
      </c>
      <c r="E33" s="46">
        <f t="shared" si="6"/>
        <v>21.04357926120002</v>
      </c>
      <c r="F33" s="46">
        <f t="shared" si="7"/>
        <v>3.7055174821650394</v>
      </c>
      <c r="G33" s="46">
        <f t="shared" si="8"/>
        <v>8.481480250309446</v>
      </c>
      <c r="H33" s="52">
        <f t="shared" si="9"/>
        <v>11.6</v>
      </c>
      <c r="I33" s="49">
        <f t="shared" si="10"/>
        <v>0.08762390262607817</v>
      </c>
    </row>
    <row r="34" spans="1:16" ht="12.75">
      <c r="A34" s="18">
        <f t="shared" si="3"/>
        <v>6</v>
      </c>
      <c r="B34" s="54">
        <f t="shared" si="3"/>
        <v>37861</v>
      </c>
      <c r="C34" s="47">
        <f t="shared" si="4"/>
        <v>43.26666666666661</v>
      </c>
      <c r="D34" s="47">
        <f t="shared" si="5"/>
        <v>9.030780201534</v>
      </c>
      <c r="E34" s="47">
        <f t="shared" si="6"/>
        <v>21.12610310143998</v>
      </c>
      <c r="F34" s="47">
        <f t="shared" si="7"/>
        <v>3.7374615983905994</v>
      </c>
      <c r="G34" s="47">
        <f t="shared" si="8"/>
        <v>9.37232176530203</v>
      </c>
      <c r="H34" s="53">
        <f t="shared" si="9"/>
        <v>11.7</v>
      </c>
      <c r="I34" s="50">
        <f t="shared" si="10"/>
        <v>0.08638200920779517</v>
      </c>
      <c r="M34" s="1"/>
      <c r="N34" s="1"/>
      <c r="O34" s="1"/>
      <c r="P34" s="1"/>
    </row>
    <row r="35" spans="1:16" ht="12.75">
      <c r="A35" s="18">
        <f t="shared" si="3"/>
        <v>7</v>
      </c>
      <c r="B35" s="54">
        <f t="shared" si="3"/>
        <v>37866</v>
      </c>
      <c r="C35" s="45">
        <f t="shared" si="4"/>
        <v>48.4</v>
      </c>
      <c r="D35" s="45">
        <f t="shared" si="5"/>
        <v>11.06494647504246</v>
      </c>
      <c r="E35" s="45">
        <f t="shared" si="6"/>
        <v>21.500166082200014</v>
      </c>
      <c r="F35" s="45">
        <f t="shared" si="7"/>
        <v>6.580487942465501</v>
      </c>
      <c r="G35" s="45">
        <f t="shared" si="8"/>
        <v>9.254399500292022</v>
      </c>
      <c r="H35" s="51">
        <f t="shared" si="9"/>
        <v>20.6</v>
      </c>
      <c r="I35" s="48">
        <f t="shared" si="10"/>
        <v>0.13596049467903928</v>
      </c>
      <c r="M35" s="3"/>
      <c r="N35" s="1"/>
      <c r="O35" s="1"/>
      <c r="P35" s="1"/>
    </row>
    <row r="36" spans="1:16" ht="12.75">
      <c r="A36" s="18">
        <f t="shared" si="3"/>
        <v>8</v>
      </c>
      <c r="B36" s="54">
        <f t="shared" si="3"/>
        <v>37866</v>
      </c>
      <c r="C36" s="46">
        <f t="shared" si="4"/>
        <v>49.62222222222223</v>
      </c>
      <c r="D36" s="46">
        <f t="shared" si="5"/>
        <v>11.196562808274477</v>
      </c>
      <c r="E36" s="46">
        <f t="shared" si="6"/>
        <v>21.89632561034669</v>
      </c>
      <c r="F36" s="46">
        <f t="shared" si="7"/>
        <v>6.548543826239939</v>
      </c>
      <c r="G36" s="46">
        <f t="shared" si="8"/>
        <v>9.98078997736112</v>
      </c>
      <c r="H36" s="52">
        <f t="shared" si="9"/>
        <v>20.5</v>
      </c>
      <c r="I36" s="49">
        <f t="shared" si="10"/>
        <v>0.13196796783734763</v>
      </c>
      <c r="M36" s="1"/>
      <c r="N36" s="1"/>
      <c r="O36" s="1"/>
      <c r="P36" s="1"/>
    </row>
    <row r="37" spans="1:16" ht="12.75">
      <c r="A37" s="18">
        <f t="shared" si="3"/>
        <v>9</v>
      </c>
      <c r="B37" s="54">
        <f t="shared" si="3"/>
        <v>37866</v>
      </c>
      <c r="C37" s="47">
        <f t="shared" si="4"/>
        <v>48.64444444444446</v>
      </c>
      <c r="D37" s="47">
        <f t="shared" si="5"/>
        <v>11.146530412044301</v>
      </c>
      <c r="E37" s="47">
        <f t="shared" si="6"/>
        <v>21.33489292674669</v>
      </c>
      <c r="F37" s="47">
        <f t="shared" si="7"/>
        <v>6.484655593788818</v>
      </c>
      <c r="G37" s="47">
        <f t="shared" si="8"/>
        <v>9.678365511864651</v>
      </c>
      <c r="H37" s="53">
        <f t="shared" si="9"/>
        <v>20.3</v>
      </c>
      <c r="I37" s="50">
        <f t="shared" si="10"/>
        <v>0.13330721869369425</v>
      </c>
      <c r="M37" s="1"/>
      <c r="N37" s="3"/>
      <c r="O37" s="3"/>
      <c r="P37" s="3"/>
    </row>
    <row r="38" spans="1:9" ht="12.75">
      <c r="A38" s="18">
        <f t="shared" si="3"/>
        <v>10</v>
      </c>
      <c r="B38" s="54">
        <f t="shared" si="3"/>
        <v>37866</v>
      </c>
      <c r="C38" s="45">
        <f t="shared" si="4"/>
        <v>58.9111111111111</v>
      </c>
      <c r="D38" s="45">
        <f t="shared" si="5"/>
        <v>13.488947243160478</v>
      </c>
      <c r="E38" s="45">
        <f t="shared" si="6"/>
        <v>26.270089143066663</v>
      </c>
      <c r="F38" s="45">
        <f t="shared" si="7"/>
        <v>9.679067216344887</v>
      </c>
      <c r="G38" s="45">
        <f t="shared" si="8"/>
        <v>9.473007508539066</v>
      </c>
      <c r="H38" s="51">
        <f t="shared" si="9"/>
        <v>30.3</v>
      </c>
      <c r="I38" s="48">
        <f t="shared" si="10"/>
        <v>0.1642995189496492</v>
      </c>
    </row>
    <row r="39" spans="1:9" ht="12.75">
      <c r="A39" s="18">
        <f t="shared" si="3"/>
        <v>11</v>
      </c>
      <c r="B39" s="54">
        <f t="shared" si="3"/>
        <v>37866</v>
      </c>
      <c r="C39" s="46">
        <f t="shared" si="4"/>
        <v>58.42222222222211</v>
      </c>
      <c r="D39" s="46">
        <f t="shared" si="5"/>
        <v>13.58077450890888</v>
      </c>
      <c r="E39" s="46">
        <f t="shared" si="6"/>
        <v>25.12648007832001</v>
      </c>
      <c r="F39" s="46">
        <f t="shared" si="7"/>
        <v>9.806843681247129</v>
      </c>
      <c r="G39" s="46">
        <f t="shared" si="8"/>
        <v>9.90812395374609</v>
      </c>
      <c r="H39" s="52">
        <f t="shared" si="9"/>
        <v>30.7</v>
      </c>
      <c r="I39" s="49">
        <f t="shared" si="10"/>
        <v>0.16786153124995118</v>
      </c>
    </row>
    <row r="40" spans="1:9" ht="12.75">
      <c r="A40" s="18">
        <f t="shared" si="3"/>
        <v>12</v>
      </c>
      <c r="B40" s="54">
        <f t="shared" si="3"/>
        <v>37866</v>
      </c>
      <c r="C40" s="47">
        <f t="shared" si="4"/>
        <v>59.40000000000004</v>
      </c>
      <c r="D40" s="47">
        <f t="shared" si="5"/>
        <v>13.643190671947197</v>
      </c>
      <c r="E40" s="47">
        <f t="shared" si="6"/>
        <v>25.362326900426666</v>
      </c>
      <c r="F40" s="47">
        <f t="shared" si="7"/>
        <v>9.774899565021567</v>
      </c>
      <c r="G40" s="47">
        <f t="shared" si="8"/>
        <v>10.619582862604613</v>
      </c>
      <c r="H40" s="53">
        <f t="shared" si="9"/>
        <v>30.6</v>
      </c>
      <c r="I40" s="50">
        <f t="shared" si="10"/>
        <v>0.1645605987377367</v>
      </c>
    </row>
    <row r="41" spans="1:9" ht="12.75">
      <c r="A41" s="18">
        <f t="shared" si="3"/>
        <v>13</v>
      </c>
      <c r="B41" s="54">
        <f t="shared" si="3"/>
        <v>37866</v>
      </c>
      <c r="C41" s="45">
        <f t="shared" si="4"/>
        <v>62.088888888888924</v>
      </c>
      <c r="D41" s="45">
        <f t="shared" si="5"/>
        <v>15.133122404640238</v>
      </c>
      <c r="E41" s="45">
        <f t="shared" si="6"/>
        <v>25.02433991539999</v>
      </c>
      <c r="F41" s="45">
        <f t="shared" si="7"/>
        <v>12.298484746840863</v>
      </c>
      <c r="G41" s="45">
        <f t="shared" si="8"/>
        <v>9.63294182200783</v>
      </c>
      <c r="H41" s="51">
        <f t="shared" si="9"/>
        <v>38.5</v>
      </c>
      <c r="I41" s="48">
        <f t="shared" si="10"/>
        <v>0.19807867344589783</v>
      </c>
    </row>
    <row r="42" spans="1:9" ht="12.75">
      <c r="A42" s="18">
        <f t="shared" si="3"/>
        <v>14</v>
      </c>
      <c r="B42" s="54">
        <f t="shared" si="3"/>
        <v>37866</v>
      </c>
      <c r="C42" s="46">
        <f t="shared" si="4"/>
        <v>63.55555555555552</v>
      </c>
      <c r="D42" s="46">
        <f t="shared" si="5"/>
        <v>15.057077778462718</v>
      </c>
      <c r="E42" s="46">
        <f t="shared" si="6"/>
        <v>26.01868454779998</v>
      </c>
      <c r="F42" s="46">
        <f t="shared" si="7"/>
        <v>12.330428863066423</v>
      </c>
      <c r="G42" s="46">
        <f t="shared" si="8"/>
        <v>10.149364366226397</v>
      </c>
      <c r="H42" s="52">
        <f t="shared" si="9"/>
        <v>38.6</v>
      </c>
      <c r="I42" s="49">
        <f t="shared" si="10"/>
        <v>0.1940102443489473</v>
      </c>
    </row>
    <row r="43" spans="1:9" ht="12.75">
      <c r="A43" s="18">
        <f t="shared" si="3"/>
        <v>15</v>
      </c>
      <c r="B43" s="54">
        <f t="shared" si="3"/>
        <v>37866</v>
      </c>
      <c r="C43" s="47">
        <f t="shared" si="4"/>
        <v>63.311111111111195</v>
      </c>
      <c r="D43" s="47">
        <f t="shared" si="5"/>
        <v>15.21267855821532</v>
      </c>
      <c r="E43" s="47">
        <f t="shared" si="6"/>
        <v>25.940444732053372</v>
      </c>
      <c r="F43" s="47">
        <f t="shared" si="7"/>
        <v>12.490149444194227</v>
      </c>
      <c r="G43" s="47">
        <f t="shared" si="8"/>
        <v>9.667838376648273</v>
      </c>
      <c r="H43" s="53">
        <f t="shared" si="9"/>
        <v>39.1</v>
      </c>
      <c r="I43" s="50">
        <f t="shared" si="10"/>
        <v>0.1972821077531553</v>
      </c>
    </row>
    <row r="44" spans="1:9" ht="12.75">
      <c r="A44" s="18">
        <f t="shared" si="3"/>
        <v>16</v>
      </c>
      <c r="B44" s="54">
        <f t="shared" si="3"/>
        <v>37867</v>
      </c>
      <c r="C44" s="45">
        <f t="shared" si="4"/>
        <v>71.37777777777775</v>
      </c>
      <c r="D44" s="45">
        <f t="shared" si="5"/>
        <v>16.339326570354057</v>
      </c>
      <c r="E44" s="45">
        <f t="shared" si="6"/>
        <v>27.489908748800023</v>
      </c>
      <c r="F44" s="45">
        <f t="shared" si="7"/>
        <v>16.004002229005902</v>
      </c>
      <c r="G44" s="45">
        <f t="shared" si="8"/>
        <v>11.544540229617766</v>
      </c>
      <c r="H44" s="51">
        <f t="shared" si="9"/>
        <v>50.1</v>
      </c>
      <c r="I44" s="48">
        <f t="shared" si="10"/>
        <v>0.22421547332044392</v>
      </c>
    </row>
    <row r="45" spans="1:9" ht="12.75">
      <c r="A45" s="18">
        <f t="shared" si="3"/>
        <v>17</v>
      </c>
      <c r="B45" s="54">
        <f t="shared" si="3"/>
        <v>37867</v>
      </c>
      <c r="C45" s="46">
        <f t="shared" si="4"/>
        <v>70.64444444444443</v>
      </c>
      <c r="D45" s="46">
        <f t="shared" si="5"/>
        <v>16.398964834958157</v>
      </c>
      <c r="E45" s="46">
        <f t="shared" si="6"/>
        <v>27.516514795653332</v>
      </c>
      <c r="F45" s="46">
        <f t="shared" si="7"/>
        <v>16.06789046145702</v>
      </c>
      <c r="G45" s="46">
        <f t="shared" si="8"/>
        <v>10.661074352375923</v>
      </c>
      <c r="H45" s="52">
        <f t="shared" si="9"/>
        <v>50.3</v>
      </c>
      <c r="I45" s="49">
        <f t="shared" si="10"/>
        <v>0.22744733273531487</v>
      </c>
    </row>
    <row r="46" spans="1:9" ht="12.75">
      <c r="A46" s="18">
        <f t="shared" si="3"/>
        <v>18</v>
      </c>
      <c r="B46" s="54">
        <f t="shared" si="3"/>
        <v>37867</v>
      </c>
      <c r="C46" s="47">
        <f t="shared" si="4"/>
        <v>72.11111111111104</v>
      </c>
      <c r="D46" s="47">
        <f t="shared" si="5"/>
        <v>17.284872640160575</v>
      </c>
      <c r="E46" s="47">
        <f t="shared" si="6"/>
        <v>28.139276671999998</v>
      </c>
      <c r="F46" s="47">
        <f t="shared" si="7"/>
        <v>16.227611042584826</v>
      </c>
      <c r="G46" s="47">
        <f t="shared" si="8"/>
        <v>10.459350756365648</v>
      </c>
      <c r="H46" s="53">
        <f t="shared" si="9"/>
        <v>50.8</v>
      </c>
      <c r="I46" s="50">
        <f t="shared" si="10"/>
        <v>0.22503620860287146</v>
      </c>
    </row>
    <row r="47" spans="1:9" ht="12.75">
      <c r="A47" s="18">
        <f t="shared" si="3"/>
        <v>19</v>
      </c>
      <c r="B47" s="54">
        <f t="shared" si="3"/>
        <v>37867</v>
      </c>
      <c r="C47" s="45">
        <f t="shared" si="4"/>
        <v>75.53333333333327</v>
      </c>
      <c r="D47" s="45">
        <f t="shared" si="5"/>
        <v>20.1076982922816</v>
      </c>
      <c r="E47" s="45">
        <f t="shared" si="6"/>
        <v>26.73118546353333</v>
      </c>
      <c r="F47" s="45">
        <f t="shared" si="7"/>
        <v>19.10258150288529</v>
      </c>
      <c r="G47" s="45">
        <f t="shared" si="8"/>
        <v>9.591868074633059</v>
      </c>
      <c r="H47" s="51">
        <f t="shared" si="9"/>
        <v>59.8</v>
      </c>
      <c r="I47" s="48">
        <f t="shared" si="10"/>
        <v>0.25290266773458037</v>
      </c>
    </row>
    <row r="48" spans="1:9" ht="12.75">
      <c r="A48" s="18">
        <f t="shared" si="3"/>
        <v>20</v>
      </c>
      <c r="B48" s="54">
        <f t="shared" si="3"/>
        <v>37867</v>
      </c>
      <c r="C48" s="46">
        <f t="shared" si="4"/>
        <v>77.24444444444441</v>
      </c>
      <c r="D48" s="46">
        <f t="shared" si="5"/>
        <v>20.06019925149786</v>
      </c>
      <c r="E48" s="46">
        <f t="shared" si="6"/>
        <v>27.68697387549333</v>
      </c>
      <c r="F48" s="46">
        <f t="shared" si="7"/>
        <v>19.26230208401309</v>
      </c>
      <c r="G48" s="46">
        <f t="shared" si="8"/>
        <v>10.234969233440129</v>
      </c>
      <c r="H48" s="52">
        <f t="shared" si="9"/>
        <v>60.3</v>
      </c>
      <c r="I48" s="49">
        <f t="shared" si="10"/>
        <v>0.24936812249153895</v>
      </c>
    </row>
    <row r="49" spans="1:9" ht="12.75">
      <c r="A49" s="18">
        <f t="shared" si="3"/>
        <v>21</v>
      </c>
      <c r="B49" s="54">
        <f t="shared" si="3"/>
        <v>37867</v>
      </c>
      <c r="C49" s="47">
        <f t="shared" si="4"/>
        <v>76.75555555555556</v>
      </c>
      <c r="D49" s="47">
        <f t="shared" si="5"/>
        <v>20.26075472589168</v>
      </c>
      <c r="E49" s="47">
        <f t="shared" si="6"/>
        <v>27.516965745599943</v>
      </c>
      <c r="F49" s="47">
        <f t="shared" si="7"/>
        <v>19.23035796778753</v>
      </c>
      <c r="G49" s="47">
        <f t="shared" si="8"/>
        <v>9.747477116276407</v>
      </c>
      <c r="H49" s="53">
        <f t="shared" si="9"/>
        <v>60.2</v>
      </c>
      <c r="I49" s="50">
        <f t="shared" si="10"/>
        <v>0.25054027462375184</v>
      </c>
    </row>
    <row r="51" spans="3:15" ht="12.75">
      <c r="C51" s="4"/>
      <c r="D51" s="4"/>
      <c r="E51" s="4"/>
      <c r="F51" s="4"/>
      <c r="G51" s="4"/>
      <c r="H51" s="4"/>
      <c r="I51" s="24"/>
      <c r="J51" s="4"/>
      <c r="K51" s="4"/>
      <c r="L51" s="4"/>
      <c r="M51" s="4"/>
      <c r="N51" s="4"/>
      <c r="O51" s="4"/>
    </row>
    <row r="52" spans="4:15" ht="12.75">
      <c r="D52" s="5"/>
      <c r="E52" s="5"/>
      <c r="F52" s="5"/>
      <c r="G52" s="5"/>
      <c r="H52" s="5"/>
      <c r="I52" s="25"/>
      <c r="J52" s="5"/>
      <c r="K52" s="5"/>
      <c r="L52" s="5"/>
      <c r="M52" s="5"/>
      <c r="N52" s="5"/>
      <c r="O52" s="5"/>
    </row>
    <row r="53" spans="4:15" ht="12.75">
      <c r="D53" s="5"/>
      <c r="E53" s="5"/>
      <c r="F53" s="5"/>
      <c r="G53" s="5"/>
      <c r="H53" s="4"/>
      <c r="I53" s="24"/>
      <c r="J53" s="4"/>
      <c r="K53" s="4"/>
      <c r="L53" s="4"/>
      <c r="M53" s="5"/>
      <c r="N53" s="5"/>
      <c r="O53" s="4"/>
    </row>
    <row r="54" spans="4:15" ht="12.75">
      <c r="D54" s="2"/>
      <c r="E54" s="2"/>
      <c r="F54" s="2"/>
      <c r="G54" s="2"/>
      <c r="H54" s="2"/>
      <c r="I54" s="26"/>
      <c r="J54" s="2"/>
      <c r="K54" s="2"/>
      <c r="L54" s="2"/>
      <c r="M54" s="2"/>
      <c r="N54" s="2"/>
      <c r="O54" s="2"/>
    </row>
    <row r="55" spans="4:15" ht="12.75">
      <c r="D55" s="6"/>
      <c r="E55" s="6"/>
      <c r="F55" s="6"/>
      <c r="G55" s="6"/>
      <c r="H55" s="2"/>
      <c r="I55" s="26"/>
      <c r="J55" s="2"/>
      <c r="K55" s="2"/>
      <c r="L55" s="2"/>
      <c r="M55" s="2"/>
      <c r="N55" s="2"/>
      <c r="O55" s="2"/>
    </row>
    <row r="56" spans="4:15" ht="12.75">
      <c r="D56" s="2"/>
      <c r="E56" s="2"/>
      <c r="F56" s="2"/>
      <c r="G56" s="2"/>
      <c r="H56" s="2"/>
      <c r="I56" s="26"/>
      <c r="J56" s="2"/>
      <c r="K56" s="2"/>
      <c r="L56" s="2"/>
      <c r="M56" s="2"/>
      <c r="N56" s="2"/>
      <c r="O56" s="2"/>
    </row>
    <row r="57" spans="4:15" ht="12.75">
      <c r="D57" s="6"/>
      <c r="E57" s="6"/>
      <c r="F57" s="6"/>
      <c r="G57" s="6"/>
      <c r="H57" s="2"/>
      <c r="I57" s="26"/>
      <c r="J57" s="2"/>
      <c r="K57" s="2"/>
      <c r="L57" s="2"/>
      <c r="M57" s="2"/>
      <c r="N57" s="2"/>
      <c r="O57" s="2"/>
    </row>
    <row r="58" spans="4:15" ht="12.75">
      <c r="D58" s="2"/>
      <c r="E58" s="2"/>
      <c r="F58" s="2"/>
      <c r="G58" s="2"/>
      <c r="H58" s="2"/>
      <c r="I58" s="26"/>
      <c r="J58" s="2"/>
      <c r="K58" s="2"/>
      <c r="L58" s="2"/>
      <c r="M58" s="2"/>
      <c r="N58" s="2"/>
      <c r="O58" s="2"/>
    </row>
    <row r="59" spans="4:15" ht="12.75">
      <c r="D59" s="6"/>
      <c r="E59" s="6"/>
      <c r="F59" s="2"/>
      <c r="G59" s="2"/>
      <c r="H59" s="2"/>
      <c r="I59" s="26"/>
      <c r="J59" s="2"/>
      <c r="K59" s="2"/>
      <c r="L59" s="2"/>
      <c r="M59" s="2"/>
      <c r="N59" s="2"/>
      <c r="O59" s="2"/>
    </row>
    <row r="60" spans="4:15" ht="12.75">
      <c r="D60" s="2"/>
      <c r="E60" s="2"/>
      <c r="F60" s="2"/>
      <c r="G60" s="2"/>
      <c r="H60" s="2"/>
      <c r="I60" s="26"/>
      <c r="J60" s="2"/>
      <c r="K60" s="2"/>
      <c r="L60" s="18"/>
      <c r="M60" s="2"/>
      <c r="N60" s="2"/>
      <c r="O60" s="2"/>
    </row>
    <row r="61" spans="4:15" ht="12.75">
      <c r="D61" s="6"/>
      <c r="E61" s="6"/>
      <c r="F61" s="6"/>
      <c r="G61" s="6"/>
      <c r="H61" s="2"/>
      <c r="I61" s="26"/>
      <c r="J61" s="2"/>
      <c r="K61" s="2"/>
      <c r="L61" s="18"/>
      <c r="M61" s="2"/>
      <c r="N61" s="2"/>
      <c r="O61" s="2"/>
    </row>
    <row r="62" spans="4:15" ht="12.75">
      <c r="D62" s="2"/>
      <c r="E62" s="6"/>
      <c r="F62" s="6"/>
      <c r="G62" s="6"/>
      <c r="H62" s="7"/>
      <c r="I62" s="26"/>
      <c r="J62" s="2"/>
      <c r="K62" s="7"/>
      <c r="L62" s="18"/>
      <c r="M62" s="2"/>
      <c r="N62" s="2"/>
      <c r="O62" s="2"/>
    </row>
    <row r="63" spans="4:15" ht="12.75">
      <c r="D63" s="6"/>
      <c r="E63" s="6"/>
      <c r="F63" s="6"/>
      <c r="G63" s="6"/>
      <c r="H63" s="2"/>
      <c r="I63" s="26"/>
      <c r="J63" s="2"/>
      <c r="K63" s="2"/>
      <c r="L63" s="18"/>
      <c r="M63" s="2"/>
      <c r="N63" s="2"/>
      <c r="O63" s="2"/>
    </row>
    <row r="64" spans="4:15" ht="12.75">
      <c r="D64" s="2"/>
      <c r="E64" s="2"/>
      <c r="F64" s="6"/>
      <c r="G64" s="6"/>
      <c r="H64" s="2"/>
      <c r="I64" s="26"/>
      <c r="J64" s="2"/>
      <c r="K64" s="2"/>
      <c r="L64" s="18"/>
      <c r="M64" s="2"/>
      <c r="N64" s="2"/>
      <c r="O64" s="2"/>
    </row>
    <row r="65" spans="4:15" ht="12.75">
      <c r="D65" s="8"/>
      <c r="E65" s="4"/>
      <c r="F65" s="4"/>
      <c r="G65" s="4"/>
      <c r="H65" s="4"/>
      <c r="I65" s="24"/>
      <c r="J65" s="4"/>
      <c r="K65" s="4"/>
      <c r="L65" s="18"/>
      <c r="M65" s="4"/>
      <c r="N65" s="4"/>
      <c r="O65" s="4"/>
    </row>
    <row r="66" spans="4:15" ht="12.75">
      <c r="D66" s="5"/>
      <c r="E66" s="5"/>
      <c r="F66" s="5"/>
      <c r="G66" s="5"/>
      <c r="H66" s="5"/>
      <c r="I66" s="25"/>
      <c r="J66" s="5"/>
      <c r="K66" s="5"/>
      <c r="L66" s="18"/>
      <c r="M66" s="5"/>
      <c r="N66" s="5"/>
      <c r="O66" s="5"/>
    </row>
    <row r="67" spans="4:15" ht="12.75">
      <c r="D67" s="5"/>
      <c r="E67" s="5"/>
      <c r="F67" s="5"/>
      <c r="G67" s="5"/>
      <c r="H67" s="5"/>
      <c r="I67" s="25"/>
      <c r="J67" s="5"/>
      <c r="K67" s="5"/>
      <c r="L67" s="18"/>
      <c r="M67" s="5"/>
      <c r="N67" s="5"/>
      <c r="O67" s="5"/>
    </row>
    <row r="68" spans="4:15" ht="12.75">
      <c r="D68" s="5"/>
      <c r="E68" s="4"/>
      <c r="F68" s="4"/>
      <c r="G68" s="4"/>
      <c r="H68" s="4"/>
      <c r="I68" s="24"/>
      <c r="J68" s="4"/>
      <c r="K68" s="4"/>
      <c r="L68" s="18"/>
      <c r="M68" s="4"/>
      <c r="N68" s="4"/>
      <c r="O68" s="4"/>
    </row>
    <row r="69" spans="4:15" ht="12.75">
      <c r="D69" s="5"/>
      <c r="E69" s="5"/>
      <c r="F69" s="5"/>
      <c r="G69" s="5"/>
      <c r="H69" s="5"/>
      <c r="I69" s="25"/>
      <c r="J69" s="5"/>
      <c r="K69" s="9"/>
      <c r="L69" s="18"/>
      <c r="M69" s="5"/>
      <c r="N69" s="5"/>
      <c r="O69" s="5"/>
    </row>
    <row r="70" spans="4:15" ht="12.75">
      <c r="D70" s="6"/>
      <c r="E70" s="6"/>
      <c r="F70" s="6"/>
      <c r="G70" s="6"/>
      <c r="H70" s="6"/>
      <c r="I70" s="26"/>
      <c r="J70" s="6"/>
      <c r="K70" s="6"/>
      <c r="L70" s="4"/>
      <c r="M70" s="4"/>
      <c r="N70" s="4"/>
      <c r="O70" s="4"/>
    </row>
    <row r="71" spans="4:15" ht="12.75">
      <c r="D71" s="6"/>
      <c r="E71" s="6"/>
      <c r="F71" s="6"/>
      <c r="G71" s="6"/>
      <c r="H71" s="6"/>
      <c r="I71" s="26"/>
      <c r="J71" s="6"/>
      <c r="K71" s="6"/>
      <c r="L71" s="4"/>
      <c r="M71" s="4"/>
      <c r="N71" s="4"/>
      <c r="O71" s="4"/>
    </row>
    <row r="72" spans="4:15" ht="12.75">
      <c r="D72" s="6"/>
      <c r="E72" s="6"/>
      <c r="F72" s="6"/>
      <c r="G72" s="6"/>
      <c r="H72" s="6"/>
      <c r="I72" s="26"/>
      <c r="J72" s="6"/>
      <c r="K72" s="6"/>
      <c r="L72" s="4"/>
      <c r="M72" s="4"/>
      <c r="N72" s="4"/>
      <c r="O72" s="4"/>
    </row>
    <row r="73" spans="4:15" ht="12.75">
      <c r="D73" s="6"/>
      <c r="E73" s="6"/>
      <c r="F73" s="6"/>
      <c r="G73" s="6"/>
      <c r="H73" s="6"/>
      <c r="I73" s="26"/>
      <c r="J73" s="6"/>
      <c r="K73" s="6"/>
      <c r="L73" s="4"/>
      <c r="M73" s="4"/>
      <c r="N73" s="4"/>
      <c r="O73" s="4"/>
    </row>
    <row r="74" spans="1:15" ht="12.75">
      <c r="A74" s="18"/>
      <c r="B74" s="18"/>
      <c r="C74" s="5"/>
      <c r="D74" s="6"/>
      <c r="E74" s="6"/>
      <c r="F74" s="6"/>
      <c r="G74" s="6"/>
      <c r="H74" s="6"/>
      <c r="I74" s="26"/>
      <c r="J74" s="6"/>
      <c r="K74" s="6"/>
      <c r="L74" s="4"/>
      <c r="M74" s="4"/>
      <c r="N74" s="4"/>
      <c r="O74" s="4"/>
    </row>
    <row r="75" spans="1:15" ht="12.75">
      <c r="A75" s="18"/>
      <c r="B75" s="18"/>
      <c r="C75" s="5"/>
      <c r="D75" s="6"/>
      <c r="E75" s="6"/>
      <c r="F75" s="6"/>
      <c r="G75" s="6"/>
      <c r="H75" s="6"/>
      <c r="I75" s="26"/>
      <c r="J75" s="6"/>
      <c r="K75" s="6"/>
      <c r="L75" s="4"/>
      <c r="M75" s="4"/>
      <c r="N75" s="4"/>
      <c r="O75" s="4"/>
    </row>
    <row r="76" spans="1:15" ht="12.75">
      <c r="A76" s="18"/>
      <c r="B76" s="18"/>
      <c r="C76" s="5"/>
      <c r="D76" s="6"/>
      <c r="E76" s="6"/>
      <c r="F76" s="6"/>
      <c r="G76" s="6"/>
      <c r="H76" s="6"/>
      <c r="I76" s="26"/>
      <c r="J76" s="6"/>
      <c r="K76" s="6"/>
      <c r="L76" s="4"/>
      <c r="M76" s="4"/>
      <c r="N76" s="4"/>
      <c r="O76" s="4"/>
    </row>
    <row r="77" spans="1:15" ht="12.75">
      <c r="A77" s="18"/>
      <c r="B77" s="18"/>
      <c r="C77" s="10"/>
      <c r="D77" s="6"/>
      <c r="E77" s="10"/>
      <c r="F77" s="10"/>
      <c r="G77" s="10"/>
      <c r="H77" s="10"/>
      <c r="I77" s="27"/>
      <c r="J77" s="10"/>
      <c r="K77" s="11"/>
      <c r="L77" s="10"/>
      <c r="M77" s="10"/>
      <c r="N77" s="10"/>
      <c r="O77" s="10"/>
    </row>
    <row r="78" spans="1:15" ht="12.75">
      <c r="A78" s="18"/>
      <c r="B78" s="18"/>
      <c r="C78" s="12"/>
      <c r="D78" s="6"/>
      <c r="E78" s="6"/>
      <c r="F78" s="6"/>
      <c r="G78" s="6"/>
      <c r="H78" s="6"/>
      <c r="I78" s="26"/>
      <c r="J78" s="6"/>
      <c r="K78" s="6"/>
      <c r="L78" s="10"/>
      <c r="M78" s="10"/>
      <c r="N78" s="10"/>
      <c r="O78" s="10"/>
    </row>
    <row r="79" spans="3:15" ht="12.75">
      <c r="C79" s="10"/>
      <c r="D79" s="6"/>
      <c r="E79" s="10"/>
      <c r="F79" s="10"/>
      <c r="G79" s="10"/>
      <c r="H79" s="10"/>
      <c r="I79" s="27"/>
      <c r="J79" s="10"/>
      <c r="K79" s="11"/>
      <c r="L79" s="10"/>
      <c r="M79" s="10"/>
      <c r="N79" s="10"/>
      <c r="O79" s="10"/>
    </row>
    <row r="80" spans="3:15" ht="12.75">
      <c r="C80" s="10"/>
      <c r="D80" s="10"/>
      <c r="E80" s="10"/>
      <c r="F80" s="10"/>
      <c r="G80" s="10"/>
      <c r="H80" s="10"/>
      <c r="I80" s="27"/>
      <c r="J80" s="10"/>
      <c r="K80" s="10"/>
      <c r="L80" s="10"/>
      <c r="M80" s="10"/>
      <c r="N80" s="10"/>
      <c r="O80" s="10"/>
    </row>
    <row r="81" spans="3:15" ht="12.75">
      <c r="C81" s="10"/>
      <c r="D81" s="10"/>
      <c r="E81" s="10"/>
      <c r="F81" s="10"/>
      <c r="G81" s="10"/>
      <c r="H81" s="10"/>
      <c r="I81" s="27"/>
      <c r="J81" s="10"/>
      <c r="K81" s="10"/>
      <c r="L81" s="10"/>
      <c r="M81" s="10"/>
      <c r="N81" s="10"/>
      <c r="O81" s="10"/>
    </row>
    <row r="82" spans="3:15" ht="12.75">
      <c r="C82" s="10"/>
      <c r="D82" s="10"/>
      <c r="E82" s="10"/>
      <c r="F82" s="10"/>
      <c r="G82" s="10"/>
      <c r="H82" s="10"/>
      <c r="I82" s="27"/>
      <c r="J82" s="10"/>
      <c r="K82" s="10"/>
      <c r="L82" s="10"/>
      <c r="M82" s="10"/>
      <c r="N82" s="10"/>
      <c r="O82" s="10"/>
    </row>
    <row r="83" spans="3:15" ht="12.75">
      <c r="C83" s="10"/>
      <c r="D83" s="10"/>
      <c r="E83" s="10"/>
      <c r="F83" s="10"/>
      <c r="G83" s="10"/>
      <c r="H83" s="10"/>
      <c r="I83" s="27"/>
      <c r="J83" s="10"/>
      <c r="K83" s="10"/>
      <c r="L83" s="10"/>
      <c r="M83" s="10"/>
      <c r="N83" s="10"/>
      <c r="O83" s="10"/>
    </row>
    <row r="84" spans="3:15" ht="12.75">
      <c r="C84" s="10"/>
      <c r="D84" s="10"/>
      <c r="E84" s="10"/>
      <c r="F84" s="10"/>
      <c r="G84" s="10"/>
      <c r="H84" s="10"/>
      <c r="I84" s="27"/>
      <c r="J84" s="10"/>
      <c r="K84" s="10"/>
      <c r="L84" s="10"/>
      <c r="M84" s="10"/>
      <c r="N84" s="10"/>
      <c r="O84" s="10"/>
    </row>
    <row r="85" spans="3:15" ht="12.75">
      <c r="C85" s="10"/>
      <c r="D85" s="10"/>
      <c r="E85" s="10"/>
      <c r="F85" s="10"/>
      <c r="G85" s="10"/>
      <c r="H85" s="10"/>
      <c r="I85" s="27"/>
      <c r="J85" s="10"/>
      <c r="K85" s="10"/>
      <c r="L85" s="10"/>
      <c r="M85" s="10"/>
      <c r="N85" s="10"/>
      <c r="O85" s="10"/>
    </row>
    <row r="86" spans="3:15" ht="12.75">
      <c r="C86" s="10"/>
      <c r="D86" s="10"/>
      <c r="E86" s="10"/>
      <c r="F86" s="10"/>
      <c r="G86" s="10"/>
      <c r="H86" s="10"/>
      <c r="I86" s="27"/>
      <c r="J86" s="10"/>
      <c r="K86" s="10"/>
      <c r="L86" s="10"/>
      <c r="M86" s="10"/>
      <c r="N86" s="10"/>
      <c r="O86" s="10"/>
    </row>
    <row r="87" spans="3:15" ht="12.75">
      <c r="C87" s="10"/>
      <c r="D87" s="10"/>
      <c r="E87" s="10"/>
      <c r="F87" s="10"/>
      <c r="G87" s="10"/>
      <c r="H87" s="10"/>
      <c r="I87" s="27"/>
      <c r="J87" s="10"/>
      <c r="K87" s="10"/>
      <c r="L87" s="10"/>
      <c r="M87" s="10"/>
      <c r="N87" s="10"/>
      <c r="O87" s="10"/>
    </row>
    <row r="88" spans="3:15" ht="12.75">
      <c r="C88" s="10"/>
      <c r="D88" s="10"/>
      <c r="E88" s="10"/>
      <c r="F88" s="10"/>
      <c r="G88" s="10"/>
      <c r="H88" s="10"/>
      <c r="I88" s="27"/>
      <c r="J88" s="10"/>
      <c r="K88" s="10"/>
      <c r="L88" s="10"/>
      <c r="M88" s="10"/>
      <c r="N88" s="10"/>
      <c r="O88" s="10"/>
    </row>
    <row r="89" spans="3:15" ht="12.75">
      <c r="C89" s="10"/>
      <c r="D89" s="10"/>
      <c r="E89" s="10"/>
      <c r="F89" s="10"/>
      <c r="G89" s="10"/>
      <c r="H89" s="10"/>
      <c r="I89" s="27"/>
      <c r="J89" s="10"/>
      <c r="K89" s="10"/>
      <c r="L89" s="10"/>
      <c r="M89" s="10"/>
      <c r="N89" s="10"/>
      <c r="O89" s="10"/>
    </row>
    <row r="90" spans="3:15" ht="12.75">
      <c r="C90" s="10"/>
      <c r="D90" s="10"/>
      <c r="E90" s="10"/>
      <c r="F90" s="10"/>
      <c r="G90" s="10"/>
      <c r="H90" s="10"/>
      <c r="I90" s="27"/>
      <c r="J90" s="10"/>
      <c r="K90" s="10"/>
      <c r="L90" s="10"/>
      <c r="M90" s="10"/>
      <c r="N90" s="10"/>
      <c r="O90" s="10"/>
    </row>
    <row r="91" spans="3:15" ht="12.75">
      <c r="C91" s="10"/>
      <c r="D91" s="10"/>
      <c r="E91" s="10"/>
      <c r="F91" s="10"/>
      <c r="G91" s="10"/>
      <c r="H91" s="10"/>
      <c r="I91" s="27"/>
      <c r="J91" s="10"/>
      <c r="K91" s="10"/>
      <c r="L91" s="10"/>
      <c r="M91" s="10"/>
      <c r="N91" s="10"/>
      <c r="O91" s="10"/>
    </row>
    <row r="92" spans="3:15" ht="12.75">
      <c r="C92" s="10"/>
      <c r="D92" s="10"/>
      <c r="E92" s="10"/>
      <c r="F92" s="10"/>
      <c r="G92" s="10"/>
      <c r="H92" s="10"/>
      <c r="I92" s="27"/>
      <c r="J92" s="10"/>
      <c r="K92" s="10"/>
      <c r="L92" s="10"/>
      <c r="M92" s="10"/>
      <c r="N92" s="10"/>
      <c r="O92" s="10"/>
    </row>
    <row r="93" spans="3:15" ht="12.75">
      <c r="C93" s="10"/>
      <c r="D93" s="10"/>
      <c r="E93" s="10"/>
      <c r="F93" s="10"/>
      <c r="G93" s="10"/>
      <c r="H93" s="10"/>
      <c r="I93" s="27"/>
      <c r="J93" s="10"/>
      <c r="K93" s="10"/>
      <c r="L93" s="10"/>
      <c r="M93" s="10"/>
      <c r="N93" s="10"/>
      <c r="O93" s="10"/>
    </row>
    <row r="94" spans="3:15" ht="12.75">
      <c r="C94" s="10"/>
      <c r="D94" s="10"/>
      <c r="E94" s="10"/>
      <c r="F94" s="10"/>
      <c r="G94" s="10"/>
      <c r="H94" s="10"/>
      <c r="I94" s="27"/>
      <c r="J94" s="10"/>
      <c r="K94" s="10"/>
      <c r="L94" s="10"/>
      <c r="M94" s="10"/>
      <c r="N94" s="10"/>
      <c r="O94" s="10"/>
    </row>
    <row r="95" spans="3:15" ht="12.75">
      <c r="C95" s="10"/>
      <c r="D95" s="10"/>
      <c r="E95" s="10"/>
      <c r="F95" s="10"/>
      <c r="G95" s="10"/>
      <c r="H95" s="10"/>
      <c r="I95" s="27"/>
      <c r="J95" s="10"/>
      <c r="K95" s="10"/>
      <c r="L95" s="10"/>
      <c r="M95" s="10"/>
      <c r="N95" s="10"/>
      <c r="O95" s="10"/>
    </row>
    <row r="96" spans="3:15" ht="12.75">
      <c r="C96" s="10"/>
      <c r="D96" s="10"/>
      <c r="E96" s="10"/>
      <c r="F96" s="10"/>
      <c r="G96" s="10"/>
      <c r="H96" s="10"/>
      <c r="I96" s="27"/>
      <c r="J96" s="10"/>
      <c r="K96" s="10"/>
      <c r="L96" s="10"/>
      <c r="M96" s="10"/>
      <c r="N96" s="10"/>
      <c r="O96" s="10"/>
    </row>
    <row r="97" spans="3:15" ht="12.75">
      <c r="C97" s="10"/>
      <c r="D97" s="10"/>
      <c r="E97" s="10"/>
      <c r="F97" s="10"/>
      <c r="G97" s="10"/>
      <c r="H97" s="10"/>
      <c r="I97" s="27"/>
      <c r="J97" s="10"/>
      <c r="K97" s="10"/>
      <c r="L97" s="10"/>
      <c r="M97" s="10"/>
      <c r="N97" s="10"/>
      <c r="O97" s="10"/>
    </row>
    <row r="98" spans="3:15" ht="12.75">
      <c r="C98" s="10"/>
      <c r="D98" s="10"/>
      <c r="E98" s="10"/>
      <c r="F98" s="10"/>
      <c r="G98" s="10"/>
      <c r="H98" s="10"/>
      <c r="I98" s="27"/>
      <c r="J98" s="10"/>
      <c r="K98" s="10"/>
      <c r="L98" s="10"/>
      <c r="M98" s="10"/>
      <c r="N98" s="10"/>
      <c r="O98" s="10"/>
    </row>
    <row r="99" spans="3:15" ht="12.75">
      <c r="C99" s="10"/>
      <c r="D99" s="10"/>
      <c r="E99" s="10"/>
      <c r="F99" s="10"/>
      <c r="G99" s="10"/>
      <c r="H99" s="10"/>
      <c r="I99" s="27"/>
      <c r="J99" s="10"/>
      <c r="K99" s="10"/>
      <c r="L99" s="10"/>
      <c r="M99" s="10"/>
      <c r="N99" s="10"/>
      <c r="O99" s="10"/>
    </row>
    <row r="100" spans="3:15" ht="12.75">
      <c r="C100" s="10"/>
      <c r="D100" s="10"/>
      <c r="E100" s="10"/>
      <c r="F100" s="10"/>
      <c r="G100" s="10"/>
      <c r="H100" s="10"/>
      <c r="I100" s="27"/>
      <c r="J100" s="10"/>
      <c r="K100" s="10"/>
      <c r="L100" s="10"/>
      <c r="M100" s="10"/>
      <c r="N100" s="10"/>
      <c r="O100" s="10"/>
    </row>
    <row r="101" spans="3:15" ht="12.75">
      <c r="C101" s="10"/>
      <c r="D101" s="10"/>
      <c r="E101" s="10"/>
      <c r="F101" s="10"/>
      <c r="G101" s="10"/>
      <c r="H101" s="10"/>
      <c r="I101" s="27"/>
      <c r="J101" s="10"/>
      <c r="K101" s="10"/>
      <c r="L101" s="10"/>
      <c r="M101" s="10"/>
      <c r="N101" s="10"/>
      <c r="O101" s="10"/>
    </row>
    <row r="102" spans="3:15" ht="12.75">
      <c r="C102" s="10"/>
      <c r="D102" s="10"/>
      <c r="E102" s="10"/>
      <c r="F102" s="10"/>
      <c r="G102" s="10"/>
      <c r="H102" s="10"/>
      <c r="I102" s="27"/>
      <c r="J102" s="10"/>
      <c r="K102" s="10"/>
      <c r="L102" s="10"/>
      <c r="M102" s="10"/>
      <c r="N102" s="10"/>
      <c r="O102" s="10"/>
    </row>
    <row r="103" spans="3:15" ht="12.75">
      <c r="C103" s="10"/>
      <c r="D103" s="10"/>
      <c r="E103" s="10"/>
      <c r="F103" s="10"/>
      <c r="G103" s="10"/>
      <c r="H103" s="10"/>
      <c r="I103" s="27"/>
      <c r="J103" s="10"/>
      <c r="K103" s="10"/>
      <c r="L103" s="10"/>
      <c r="M103" s="10"/>
      <c r="N103" s="10"/>
      <c r="O103" s="10"/>
    </row>
    <row r="104" spans="3:15" ht="12.75">
      <c r="C104" s="10"/>
      <c r="D104" s="10"/>
      <c r="E104" s="10"/>
      <c r="F104" s="10"/>
      <c r="G104" s="10"/>
      <c r="H104" s="10"/>
      <c r="I104" s="27"/>
      <c r="J104" s="10"/>
      <c r="K104" s="10"/>
      <c r="L104" s="10"/>
      <c r="M104" s="10"/>
      <c r="N104" s="10"/>
      <c r="O104" s="10"/>
    </row>
    <row r="105" spans="3:15" ht="12.75">
      <c r="C105" s="10"/>
      <c r="D105" s="10"/>
      <c r="E105" s="10"/>
      <c r="F105" s="10"/>
      <c r="G105" s="10"/>
      <c r="H105" s="10"/>
      <c r="I105" s="27"/>
      <c r="J105" s="10"/>
      <c r="K105" s="10"/>
      <c r="L105" s="10"/>
      <c r="M105" s="10"/>
      <c r="N105" s="10"/>
      <c r="O105" s="10"/>
    </row>
    <row r="106" spans="3:15" ht="12.75">
      <c r="C106" s="10"/>
      <c r="D106" s="10"/>
      <c r="E106" s="10"/>
      <c r="F106" s="10"/>
      <c r="G106" s="10"/>
      <c r="H106" s="10"/>
      <c r="I106" s="27"/>
      <c r="J106" s="10"/>
      <c r="K106" s="10"/>
      <c r="L106" s="10"/>
      <c r="M106" s="10"/>
      <c r="N106" s="10"/>
      <c r="O106" s="10"/>
    </row>
    <row r="107" spans="3:15" ht="12.75">
      <c r="C107" s="10"/>
      <c r="D107" s="10"/>
      <c r="E107" s="10"/>
      <c r="F107" s="10"/>
      <c r="G107" s="10"/>
      <c r="H107" s="10"/>
      <c r="I107" s="27"/>
      <c r="J107" s="10"/>
      <c r="K107" s="10"/>
      <c r="L107" s="10"/>
      <c r="M107" s="10"/>
      <c r="N107" s="10"/>
      <c r="O107" s="10"/>
    </row>
    <row r="108" spans="3:15" ht="12.75">
      <c r="C108" s="10"/>
      <c r="D108" s="10"/>
      <c r="E108" s="10"/>
      <c r="F108" s="10"/>
      <c r="G108" s="10"/>
      <c r="H108" s="10"/>
      <c r="I108" s="27"/>
      <c r="J108" s="10"/>
      <c r="K108" s="10"/>
      <c r="L108" s="10"/>
      <c r="M108" s="10"/>
      <c r="N108" s="10"/>
      <c r="O108" s="10"/>
    </row>
    <row r="109" spans="3:15" ht="12.75">
      <c r="C109" s="10"/>
      <c r="D109" s="10"/>
      <c r="E109" s="10"/>
      <c r="F109" s="10"/>
      <c r="G109" s="10"/>
      <c r="H109" s="10"/>
      <c r="I109" s="27"/>
      <c r="J109" s="10"/>
      <c r="K109" s="10"/>
      <c r="L109" s="10"/>
      <c r="M109" s="10"/>
      <c r="N109" s="10"/>
      <c r="O109" s="10"/>
    </row>
    <row r="110" spans="3:15" ht="12.75">
      <c r="C110" s="10"/>
      <c r="D110" s="10"/>
      <c r="E110" s="10"/>
      <c r="F110" s="10"/>
      <c r="G110" s="10"/>
      <c r="H110" s="10"/>
      <c r="I110" s="27"/>
      <c r="J110" s="10"/>
      <c r="K110" s="10"/>
      <c r="L110" s="10"/>
      <c r="M110" s="10"/>
      <c r="N110" s="10"/>
      <c r="O110" s="10"/>
    </row>
    <row r="111" spans="3:15" ht="12.75">
      <c r="C111" s="10"/>
      <c r="D111" s="10"/>
      <c r="E111" s="10"/>
      <c r="F111" s="10"/>
      <c r="G111" s="10"/>
      <c r="H111" s="10"/>
      <c r="I111" s="27"/>
      <c r="J111" s="10"/>
      <c r="K111" s="10"/>
      <c r="L111" s="10"/>
      <c r="M111" s="10"/>
      <c r="N111" s="10"/>
      <c r="O111" s="10"/>
    </row>
    <row r="112" spans="3:15" ht="12.75">
      <c r="C112" s="10"/>
      <c r="D112" s="10"/>
      <c r="E112" s="10"/>
      <c r="F112" s="10"/>
      <c r="G112" s="10"/>
      <c r="H112" s="10"/>
      <c r="I112" s="27"/>
      <c r="J112" s="10"/>
      <c r="K112" s="10"/>
      <c r="L112" s="10"/>
      <c r="M112" s="10"/>
      <c r="N112" s="10"/>
      <c r="O112" s="10"/>
    </row>
    <row r="113" spans="3:15" ht="12.75">
      <c r="C113" s="10"/>
      <c r="D113" s="10"/>
      <c r="E113" s="10"/>
      <c r="F113" s="10"/>
      <c r="G113" s="10"/>
      <c r="H113" s="10"/>
      <c r="I113" s="27"/>
      <c r="J113" s="10"/>
      <c r="K113" s="10"/>
      <c r="L113" s="10"/>
      <c r="M113" s="10"/>
      <c r="N113" s="10"/>
      <c r="O113" s="10"/>
    </row>
    <row r="114" spans="3:15" ht="12.75">
      <c r="C114" s="10"/>
      <c r="D114" s="10"/>
      <c r="E114" s="10"/>
      <c r="F114" s="10"/>
      <c r="G114" s="10"/>
      <c r="H114" s="10"/>
      <c r="I114" s="27"/>
      <c r="J114" s="10"/>
      <c r="K114" s="10"/>
      <c r="L114" s="10"/>
      <c r="M114" s="10"/>
      <c r="N114" s="10"/>
      <c r="O114" s="10"/>
    </row>
    <row r="115" spans="3:15" ht="12.75">
      <c r="C115" s="10"/>
      <c r="D115" s="10"/>
      <c r="E115" s="10"/>
      <c r="F115" s="10"/>
      <c r="G115" s="10"/>
      <c r="H115" s="10"/>
      <c r="I115" s="27"/>
      <c r="J115" s="10"/>
      <c r="K115" s="10"/>
      <c r="L115" s="10"/>
      <c r="M115" s="10"/>
      <c r="N115" s="10"/>
      <c r="O115" s="10"/>
    </row>
    <row r="116" spans="3:15" ht="12.75">
      <c r="C116" s="10"/>
      <c r="D116" s="10"/>
      <c r="E116" s="10"/>
      <c r="F116" s="10"/>
      <c r="G116" s="10"/>
      <c r="H116" s="10"/>
      <c r="I116" s="27"/>
      <c r="J116" s="10"/>
      <c r="K116" s="10"/>
      <c r="L116" s="10"/>
      <c r="M116" s="10"/>
      <c r="N116" s="10"/>
      <c r="O116" s="10"/>
    </row>
    <row r="117" spans="3:15" ht="12.75">
      <c r="C117" s="10"/>
      <c r="D117" s="10"/>
      <c r="E117" s="10"/>
      <c r="F117" s="10"/>
      <c r="G117" s="10"/>
      <c r="H117" s="10"/>
      <c r="I117" s="27"/>
      <c r="J117" s="10"/>
      <c r="K117" s="10"/>
      <c r="L117" s="10"/>
      <c r="M117" s="10"/>
      <c r="N117" s="10"/>
      <c r="O117" s="10"/>
    </row>
    <row r="118" spans="3:15" ht="12.75">
      <c r="C118" s="10"/>
      <c r="D118" s="10"/>
      <c r="E118" s="10"/>
      <c r="F118" s="10"/>
      <c r="G118" s="10"/>
      <c r="H118" s="10"/>
      <c r="I118" s="27"/>
      <c r="J118" s="10"/>
      <c r="K118" s="10"/>
      <c r="L118" s="10"/>
      <c r="M118" s="10"/>
      <c r="N118" s="10"/>
      <c r="O118" s="10"/>
    </row>
    <row r="119" spans="3:15" ht="12.75">
      <c r="C119" s="10"/>
      <c r="D119" s="10"/>
      <c r="E119" s="10"/>
      <c r="F119" s="10"/>
      <c r="G119" s="10"/>
      <c r="H119" s="10"/>
      <c r="I119" s="27"/>
      <c r="J119" s="10"/>
      <c r="K119" s="10"/>
      <c r="L119" s="10"/>
      <c r="M119" s="10"/>
      <c r="N119" s="10"/>
      <c r="O119" s="10"/>
    </row>
    <row r="120" spans="3:15" ht="12.75">
      <c r="C120" s="10"/>
      <c r="D120" s="10"/>
      <c r="E120" s="10"/>
      <c r="F120" s="10"/>
      <c r="G120" s="10"/>
      <c r="H120" s="10"/>
      <c r="I120" s="27"/>
      <c r="J120" s="10"/>
      <c r="K120" s="10"/>
      <c r="L120" s="10"/>
      <c r="M120" s="10"/>
      <c r="N120" s="10"/>
      <c r="O120" s="10"/>
    </row>
    <row r="121" spans="3:15" ht="12.75">
      <c r="C121" s="10"/>
      <c r="D121" s="10"/>
      <c r="E121" s="10"/>
      <c r="F121" s="10"/>
      <c r="G121" s="10"/>
      <c r="H121" s="10"/>
      <c r="I121" s="27"/>
      <c r="J121" s="10"/>
      <c r="K121" s="10"/>
      <c r="L121" s="10"/>
      <c r="M121" s="10"/>
      <c r="N121" s="10"/>
      <c r="O121" s="10"/>
    </row>
    <row r="122" spans="3:15" ht="12.75">
      <c r="C122" s="10"/>
      <c r="D122" s="10"/>
      <c r="E122" s="10"/>
      <c r="F122" s="10"/>
      <c r="G122" s="10"/>
      <c r="H122" s="10"/>
      <c r="I122" s="27"/>
      <c r="J122" s="10"/>
      <c r="K122" s="10"/>
      <c r="L122" s="10"/>
      <c r="M122" s="10"/>
      <c r="N122" s="10"/>
      <c r="O122" s="10"/>
    </row>
    <row r="123" spans="3:15" ht="12.75">
      <c r="C123" s="10"/>
      <c r="D123" s="10"/>
      <c r="E123" s="10"/>
      <c r="F123" s="10"/>
      <c r="G123" s="10"/>
      <c r="H123" s="10"/>
      <c r="I123" s="27"/>
      <c r="J123" s="10"/>
      <c r="K123" s="10"/>
      <c r="L123" s="10"/>
      <c r="M123" s="10"/>
      <c r="N123" s="10"/>
      <c r="O123" s="10"/>
    </row>
    <row r="124" spans="3:15" ht="12.75">
      <c r="C124" s="10"/>
      <c r="D124" s="10"/>
      <c r="E124" s="10"/>
      <c r="F124" s="10"/>
      <c r="G124" s="10"/>
      <c r="H124" s="10"/>
      <c r="I124" s="27"/>
      <c r="J124" s="10"/>
      <c r="K124" s="10"/>
      <c r="L124" s="10"/>
      <c r="M124" s="10"/>
      <c r="N124" s="10"/>
      <c r="O124" s="10"/>
    </row>
    <row r="125" spans="3:15" ht="12.75">
      <c r="C125" s="10"/>
      <c r="D125" s="10"/>
      <c r="E125" s="10"/>
      <c r="F125" s="10"/>
      <c r="G125" s="10"/>
      <c r="H125" s="10"/>
      <c r="I125" s="27"/>
      <c r="J125" s="10"/>
      <c r="K125" s="10"/>
      <c r="L125" s="10"/>
      <c r="M125" s="10"/>
      <c r="N125" s="10"/>
      <c r="O125" s="10"/>
    </row>
    <row r="126" spans="3:15" ht="12.75">
      <c r="C126" s="10"/>
      <c r="D126" s="10"/>
      <c r="E126" s="10"/>
      <c r="F126" s="10"/>
      <c r="G126" s="10"/>
      <c r="H126" s="10"/>
      <c r="I126" s="27"/>
      <c r="J126" s="10"/>
      <c r="K126" s="10"/>
      <c r="L126" s="10"/>
      <c r="M126" s="10"/>
      <c r="N126" s="10"/>
      <c r="O126" s="10"/>
    </row>
    <row r="127" spans="3:15" ht="12.75">
      <c r="C127" s="10"/>
      <c r="D127" s="10"/>
      <c r="E127" s="10"/>
      <c r="F127" s="10"/>
      <c r="G127" s="10"/>
      <c r="H127" s="10"/>
      <c r="I127" s="27"/>
      <c r="J127" s="10"/>
      <c r="K127" s="10"/>
      <c r="L127" s="10"/>
      <c r="M127" s="10"/>
      <c r="N127" s="10"/>
      <c r="O127" s="10"/>
    </row>
    <row r="128" spans="3:15" ht="12.75">
      <c r="C128" s="10"/>
      <c r="D128" s="10"/>
      <c r="E128" s="10"/>
      <c r="F128" s="10"/>
      <c r="G128" s="10"/>
      <c r="H128" s="10"/>
      <c r="I128" s="27"/>
      <c r="J128" s="10"/>
      <c r="K128" s="10"/>
      <c r="L128" s="10"/>
      <c r="M128" s="10"/>
      <c r="N128" s="10"/>
      <c r="O128" s="10"/>
    </row>
    <row r="129" spans="3:15" ht="12.75">
      <c r="C129" s="10"/>
      <c r="D129" s="10"/>
      <c r="E129" s="10"/>
      <c r="F129" s="10"/>
      <c r="G129" s="10"/>
      <c r="H129" s="10"/>
      <c r="I129" s="27"/>
      <c r="J129" s="10"/>
      <c r="K129" s="10"/>
      <c r="L129" s="10"/>
      <c r="M129" s="10"/>
      <c r="N129" s="10"/>
      <c r="O129" s="10"/>
    </row>
    <row r="130" spans="3:15" ht="12.75">
      <c r="C130" s="10"/>
      <c r="D130" s="10"/>
      <c r="E130" s="10"/>
      <c r="F130" s="10"/>
      <c r="G130" s="10"/>
      <c r="H130" s="10"/>
      <c r="I130" s="27"/>
      <c r="J130" s="10"/>
      <c r="K130" s="10"/>
      <c r="L130" s="10"/>
      <c r="M130" s="10"/>
      <c r="N130" s="10"/>
      <c r="O130" s="10"/>
    </row>
    <row r="131" spans="3:15" ht="12.75">
      <c r="C131" s="10"/>
      <c r="D131" s="10"/>
      <c r="E131" s="10"/>
      <c r="F131" s="10"/>
      <c r="G131" s="10"/>
      <c r="H131" s="10"/>
      <c r="I131" s="27"/>
      <c r="J131" s="10"/>
      <c r="K131" s="10"/>
      <c r="L131" s="10"/>
      <c r="M131" s="10"/>
      <c r="N131" s="10"/>
      <c r="O131" s="10"/>
    </row>
    <row r="132" spans="3:15" ht="12.75">
      <c r="C132" s="10"/>
      <c r="D132" s="10"/>
      <c r="E132" s="10"/>
      <c r="F132" s="10"/>
      <c r="G132" s="10"/>
      <c r="H132" s="10"/>
      <c r="I132" s="27"/>
      <c r="J132" s="10"/>
      <c r="K132" s="10"/>
      <c r="L132" s="10"/>
      <c r="M132" s="10"/>
      <c r="N132" s="10"/>
      <c r="O132" s="10"/>
    </row>
    <row r="133" spans="3:15" ht="12.75">
      <c r="C133" s="10"/>
      <c r="D133" s="10"/>
      <c r="E133" s="10"/>
      <c r="F133" s="10"/>
      <c r="G133" s="10"/>
      <c r="H133" s="10"/>
      <c r="I133" s="27"/>
      <c r="J133" s="10"/>
      <c r="K133" s="10"/>
      <c r="L133" s="10"/>
      <c r="M133" s="10"/>
      <c r="N133" s="10"/>
      <c r="O133" s="10"/>
    </row>
    <row r="134" spans="3:15" ht="12.75">
      <c r="C134" s="10"/>
      <c r="D134" s="10"/>
      <c r="E134" s="10"/>
      <c r="F134" s="10"/>
      <c r="G134" s="10"/>
      <c r="H134" s="10"/>
      <c r="I134" s="27"/>
      <c r="J134" s="10"/>
      <c r="K134" s="10"/>
      <c r="L134" s="10"/>
      <c r="M134" s="10"/>
      <c r="N134" s="10"/>
      <c r="O134" s="10"/>
    </row>
    <row r="135" spans="3:15" ht="12.75">
      <c r="C135" s="10"/>
      <c r="D135" s="10"/>
      <c r="E135" s="10"/>
      <c r="F135" s="10"/>
      <c r="G135" s="10"/>
      <c r="H135" s="10"/>
      <c r="I135" s="27"/>
      <c r="J135" s="10"/>
      <c r="K135" s="10"/>
      <c r="L135" s="10"/>
      <c r="M135" s="10"/>
      <c r="N135" s="10"/>
      <c r="O135" s="10"/>
    </row>
    <row r="136" spans="3:15" ht="12.75">
      <c r="C136" s="10"/>
      <c r="D136" s="10"/>
      <c r="E136" s="10"/>
      <c r="F136" s="10"/>
      <c r="G136" s="10"/>
      <c r="H136" s="10"/>
      <c r="I136" s="27"/>
      <c r="J136" s="10"/>
      <c r="K136" s="10"/>
      <c r="L136" s="10"/>
      <c r="M136" s="10"/>
      <c r="N136" s="10"/>
      <c r="O136" s="10"/>
    </row>
    <row r="137" spans="3:15" ht="12.75">
      <c r="C137" s="10"/>
      <c r="D137" s="10"/>
      <c r="E137" s="10"/>
      <c r="F137" s="10"/>
      <c r="G137" s="10"/>
      <c r="H137" s="10"/>
      <c r="I137" s="27"/>
      <c r="J137" s="10"/>
      <c r="K137" s="10"/>
      <c r="L137" s="10"/>
      <c r="M137" s="10"/>
      <c r="N137" s="10"/>
      <c r="O137" s="10"/>
    </row>
    <row r="138" spans="3:15" ht="12.75">
      <c r="C138" s="10"/>
      <c r="D138" s="10"/>
      <c r="E138" s="10"/>
      <c r="F138" s="10"/>
      <c r="G138" s="10"/>
      <c r="H138" s="10"/>
      <c r="I138" s="27"/>
      <c r="J138" s="10"/>
      <c r="K138" s="10"/>
      <c r="L138" s="10"/>
      <c r="M138" s="10"/>
      <c r="N138" s="10"/>
      <c r="O138" s="10"/>
    </row>
    <row r="139" spans="3:15" ht="12.75">
      <c r="C139" s="10"/>
      <c r="D139" s="10"/>
      <c r="E139" s="10"/>
      <c r="F139" s="10"/>
      <c r="G139" s="10"/>
      <c r="H139" s="10"/>
      <c r="I139" s="27"/>
      <c r="J139" s="10"/>
      <c r="K139" s="10"/>
      <c r="L139" s="10"/>
      <c r="M139" s="10"/>
      <c r="N139" s="10"/>
      <c r="O139" s="10"/>
    </row>
    <row r="140" spans="3:15" ht="12.75">
      <c r="C140" s="10"/>
      <c r="D140" s="10"/>
      <c r="E140" s="10"/>
      <c r="F140" s="10"/>
      <c r="G140" s="10"/>
      <c r="H140" s="10"/>
      <c r="I140" s="27"/>
      <c r="J140" s="10"/>
      <c r="K140" s="10"/>
      <c r="L140" s="10"/>
      <c r="M140" s="10"/>
      <c r="N140" s="10"/>
      <c r="O140" s="10"/>
    </row>
    <row r="141" spans="3:15" ht="12.75">
      <c r="C141" s="10"/>
      <c r="D141" s="10"/>
      <c r="E141" s="10"/>
      <c r="F141" s="10"/>
      <c r="G141" s="10"/>
      <c r="H141" s="10"/>
      <c r="I141" s="27"/>
      <c r="J141" s="10"/>
      <c r="K141" s="10"/>
      <c r="L141" s="10"/>
      <c r="M141" s="10"/>
      <c r="N141" s="10"/>
      <c r="O141" s="10"/>
    </row>
    <row r="142" spans="3:15" ht="12.75">
      <c r="C142" s="10"/>
      <c r="D142" s="10"/>
      <c r="E142" s="10"/>
      <c r="F142" s="10"/>
      <c r="G142" s="10"/>
      <c r="H142" s="10"/>
      <c r="I142" s="27"/>
      <c r="J142" s="10"/>
      <c r="K142" s="10"/>
      <c r="L142" s="10"/>
      <c r="M142" s="10"/>
      <c r="N142" s="10"/>
      <c r="O142" s="10"/>
    </row>
    <row r="143" spans="3:15" ht="12.75">
      <c r="C143" s="10"/>
      <c r="D143" s="10"/>
      <c r="E143" s="10"/>
      <c r="F143" s="10"/>
      <c r="G143" s="10"/>
      <c r="H143" s="10"/>
      <c r="I143" s="27"/>
      <c r="J143" s="10"/>
      <c r="K143" s="10"/>
      <c r="L143" s="10"/>
      <c r="M143" s="10"/>
      <c r="N143" s="10"/>
      <c r="O143" s="10"/>
    </row>
    <row r="144" spans="3:15" ht="12.75">
      <c r="C144" s="10"/>
      <c r="D144" s="10"/>
      <c r="E144" s="10"/>
      <c r="F144" s="10"/>
      <c r="G144" s="10"/>
      <c r="H144" s="10"/>
      <c r="I144" s="27"/>
      <c r="J144" s="10"/>
      <c r="K144" s="10"/>
      <c r="L144" s="10"/>
      <c r="M144" s="10"/>
      <c r="N144" s="10"/>
      <c r="O144" s="10"/>
    </row>
    <row r="145" spans="3:15" ht="12.75">
      <c r="C145" s="10"/>
      <c r="D145" s="10"/>
      <c r="E145" s="10"/>
      <c r="F145" s="10"/>
      <c r="G145" s="10"/>
      <c r="H145" s="10"/>
      <c r="I145" s="27"/>
      <c r="J145" s="10"/>
      <c r="K145" s="10"/>
      <c r="L145" s="10"/>
      <c r="M145" s="10"/>
      <c r="N145" s="10"/>
      <c r="O145" s="10"/>
    </row>
    <row r="146" spans="3:15" ht="12.75">
      <c r="C146" s="10"/>
      <c r="D146" s="10"/>
      <c r="E146" s="10"/>
      <c r="F146" s="10"/>
      <c r="G146" s="10"/>
      <c r="H146" s="10"/>
      <c r="I146" s="27"/>
      <c r="J146" s="10"/>
      <c r="K146" s="10"/>
      <c r="L146" s="10"/>
      <c r="M146" s="10"/>
      <c r="N146" s="10"/>
      <c r="O146" s="10"/>
    </row>
    <row r="147" spans="3:15" ht="12.75">
      <c r="C147" s="10"/>
      <c r="D147" s="10"/>
      <c r="E147" s="10"/>
      <c r="F147" s="10"/>
      <c r="G147" s="10"/>
      <c r="H147" s="10"/>
      <c r="I147" s="27"/>
      <c r="J147" s="10"/>
      <c r="K147" s="10"/>
      <c r="L147" s="10"/>
      <c r="M147" s="10"/>
      <c r="N147" s="10"/>
      <c r="O147" s="10"/>
    </row>
    <row r="148" spans="3:15" ht="12.75">
      <c r="C148" s="10"/>
      <c r="D148" s="10"/>
      <c r="E148" s="10"/>
      <c r="F148" s="10"/>
      <c r="G148" s="10"/>
      <c r="H148" s="10"/>
      <c r="I148" s="27"/>
      <c r="J148" s="10"/>
      <c r="K148" s="10"/>
      <c r="L148" s="10"/>
      <c r="M148" s="10"/>
      <c r="N148" s="10"/>
      <c r="O148" s="10"/>
    </row>
    <row r="149" spans="3:15" ht="12.75">
      <c r="C149" s="10"/>
      <c r="D149" s="10"/>
      <c r="E149" s="10"/>
      <c r="F149" s="10"/>
      <c r="G149" s="10"/>
      <c r="H149" s="10"/>
      <c r="I149" s="27"/>
      <c r="J149" s="10"/>
      <c r="K149" s="10"/>
      <c r="L149" s="10"/>
      <c r="M149" s="10"/>
      <c r="N149" s="10"/>
      <c r="O149" s="10"/>
    </row>
    <row r="150" spans="3:15" ht="12.75">
      <c r="C150" s="10"/>
      <c r="D150" s="10"/>
      <c r="E150" s="10"/>
      <c r="F150" s="10"/>
      <c r="G150" s="10"/>
      <c r="H150" s="10"/>
      <c r="I150" s="27"/>
      <c r="J150" s="10"/>
      <c r="K150" s="10"/>
      <c r="L150" s="10"/>
      <c r="M150" s="10"/>
      <c r="N150" s="10"/>
      <c r="O150" s="10"/>
    </row>
    <row r="151" spans="3:15" ht="12.75">
      <c r="C151" s="10"/>
      <c r="D151" s="10"/>
      <c r="E151" s="10"/>
      <c r="F151" s="10"/>
      <c r="G151" s="10"/>
      <c r="H151" s="10"/>
      <c r="I151" s="27"/>
      <c r="J151" s="10"/>
      <c r="K151" s="10"/>
      <c r="L151" s="10"/>
      <c r="M151" s="10"/>
      <c r="N151" s="10"/>
      <c r="O151" s="10"/>
    </row>
    <row r="152" spans="3:15" ht="12.75">
      <c r="C152" s="10"/>
      <c r="D152" s="10"/>
      <c r="E152" s="10"/>
      <c r="F152" s="10"/>
      <c r="G152" s="10"/>
      <c r="H152" s="10"/>
      <c r="I152" s="27"/>
      <c r="J152" s="10"/>
      <c r="K152" s="10"/>
      <c r="L152" s="10"/>
      <c r="M152" s="10"/>
      <c r="N152" s="10"/>
      <c r="O152" s="10"/>
    </row>
    <row r="153" spans="3:15" ht="12.75">
      <c r="C153" s="10"/>
      <c r="D153" s="10"/>
      <c r="E153" s="10"/>
      <c r="F153" s="10"/>
      <c r="G153" s="10"/>
      <c r="H153" s="10"/>
      <c r="I153" s="27"/>
      <c r="J153" s="10"/>
      <c r="K153" s="10"/>
      <c r="L153" s="10"/>
      <c r="M153" s="10"/>
      <c r="N153" s="10"/>
      <c r="O153" s="10"/>
    </row>
    <row r="154" spans="3:15" ht="12.75">
      <c r="C154" s="10"/>
      <c r="D154" s="10"/>
      <c r="E154" s="10"/>
      <c r="F154" s="10"/>
      <c r="G154" s="10"/>
      <c r="H154" s="10"/>
      <c r="I154" s="27"/>
      <c r="J154" s="10"/>
      <c r="K154" s="10"/>
      <c r="L154" s="10"/>
      <c r="M154" s="10"/>
      <c r="N154" s="10"/>
      <c r="O154" s="10"/>
    </row>
  </sheetData>
  <printOptions/>
  <pageMargins left="0.75" right="0.75" top="1" bottom="1" header="0.5" footer="0.5"/>
  <pageSetup fitToHeight="1" fitToWidth="1" horizontalDpi="300" verticalDpi="3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4"/>
  <sheetViews>
    <sheetView zoomScale="67" zoomScaleNormal="67" workbookViewId="0" topLeftCell="A1">
      <selection activeCell="F29" sqref="F29"/>
    </sheetView>
  </sheetViews>
  <sheetFormatPr defaultColWidth="9.140625" defaultRowHeight="12.75"/>
  <cols>
    <col min="1" max="1" width="5.00390625" style="0" customWidth="1"/>
    <col min="2" max="2" width="10.57421875" style="0" customWidth="1"/>
    <col min="3" max="3" width="10.00390625" style="0" customWidth="1"/>
    <col min="5" max="5" width="11.28125" style="0" customWidth="1"/>
    <col min="6" max="6" width="11.00390625" style="0" customWidth="1"/>
    <col min="7" max="7" width="14.7109375" style="0" customWidth="1"/>
    <col min="8" max="8" width="9.57421875" style="0" customWidth="1"/>
    <col min="9" max="9" width="14.421875" style="23" customWidth="1"/>
    <col min="10" max="10" width="10.28125" style="0" customWidth="1"/>
    <col min="11" max="11" width="12.421875" style="0" customWidth="1"/>
    <col min="12" max="12" width="11.421875" style="0" customWidth="1"/>
    <col min="13" max="13" width="13.140625" style="0" customWidth="1"/>
    <col min="14" max="14" width="14.140625" style="0" customWidth="1"/>
    <col min="15" max="15" width="13.421875" style="0" customWidth="1"/>
    <col min="16" max="16" width="12.57421875" style="0" customWidth="1"/>
    <col min="17" max="17" width="7.421875" style="0" customWidth="1"/>
  </cols>
  <sheetData>
    <row r="1" spans="3:17" ht="15.75">
      <c r="C1" s="13" t="s">
        <v>0</v>
      </c>
      <c r="D1" s="13"/>
      <c r="E1" s="14"/>
      <c r="F1" s="15" t="s">
        <v>1</v>
      </c>
      <c r="G1" s="15"/>
      <c r="H1" s="15"/>
      <c r="I1" s="21"/>
      <c r="J1" s="14"/>
      <c r="K1" s="15" t="s">
        <v>2</v>
      </c>
      <c r="L1" s="16"/>
      <c r="M1" s="14"/>
      <c r="N1" s="15" t="s">
        <v>3</v>
      </c>
      <c r="O1" s="16"/>
      <c r="P1" s="19" t="s">
        <v>4</v>
      </c>
      <c r="Q1" s="20"/>
    </row>
    <row r="2" spans="2:17" ht="12.75">
      <c r="B2" s="28" t="s">
        <v>28</v>
      </c>
      <c r="C2" s="28" t="s">
        <v>5</v>
      </c>
      <c r="D2" s="28" t="s">
        <v>6</v>
      </c>
      <c r="E2" s="28" t="s">
        <v>7</v>
      </c>
      <c r="F2" s="28" t="s">
        <v>8</v>
      </c>
      <c r="G2" s="28" t="s">
        <v>9</v>
      </c>
      <c r="H2" s="28" t="s">
        <v>10</v>
      </c>
      <c r="I2" s="29" t="s">
        <v>11</v>
      </c>
      <c r="J2" s="28" t="s">
        <v>12</v>
      </c>
      <c r="K2" s="28" t="s">
        <v>13</v>
      </c>
      <c r="L2" s="28" t="s">
        <v>14</v>
      </c>
      <c r="M2" s="28" t="s">
        <v>15</v>
      </c>
      <c r="N2" s="28" t="s">
        <v>16</v>
      </c>
      <c r="O2" s="28" t="s">
        <v>14</v>
      </c>
      <c r="P2" s="30" t="s">
        <v>17</v>
      </c>
      <c r="Q2" s="30" t="s">
        <v>18</v>
      </c>
    </row>
    <row r="3" spans="2:17" ht="12.75">
      <c r="B3" s="33" t="s">
        <v>29</v>
      </c>
      <c r="C3" s="33" t="s">
        <v>30</v>
      </c>
      <c r="D3" s="33" t="s">
        <v>31</v>
      </c>
      <c r="E3" s="33" t="s">
        <v>32</v>
      </c>
      <c r="F3" s="33" t="s">
        <v>32</v>
      </c>
      <c r="G3" s="33" t="s">
        <v>32</v>
      </c>
      <c r="H3" s="33" t="s">
        <v>33</v>
      </c>
      <c r="I3" s="34" t="s">
        <v>34</v>
      </c>
      <c r="J3" s="33" t="s">
        <v>35</v>
      </c>
      <c r="K3" s="33" t="s">
        <v>35</v>
      </c>
      <c r="L3" s="33" t="s">
        <v>36</v>
      </c>
      <c r="M3" s="33" t="s">
        <v>35</v>
      </c>
      <c r="N3" s="33" t="s">
        <v>35</v>
      </c>
      <c r="O3" s="33" t="s">
        <v>37</v>
      </c>
      <c r="P3" s="35" t="s">
        <v>33</v>
      </c>
      <c r="Q3" s="35" t="s">
        <v>33</v>
      </c>
    </row>
    <row r="4" spans="1:17" ht="12.75">
      <c r="A4" s="18">
        <v>1</v>
      </c>
      <c r="B4" s="54">
        <v>37868</v>
      </c>
      <c r="C4" s="69">
        <v>2500</v>
      </c>
      <c r="D4" s="33">
        <v>3.8</v>
      </c>
      <c r="E4" s="33">
        <v>16.06</v>
      </c>
      <c r="F4" s="33">
        <v>15.635</v>
      </c>
      <c r="G4" s="33">
        <v>0.495</v>
      </c>
      <c r="H4" s="60">
        <f aca="true" t="shared" si="0" ref="H4:H24">Q4-P4</f>
        <v>15</v>
      </c>
      <c r="I4" s="62">
        <f aca="true" t="shared" si="1" ref="I4:I24">(E4-F4+G4)/H4/60</f>
        <v>0.001022222222222221</v>
      </c>
      <c r="J4" s="33">
        <v>77.64</v>
      </c>
      <c r="K4" s="33">
        <v>72.7</v>
      </c>
      <c r="L4" s="33">
        <v>19.5</v>
      </c>
      <c r="M4" s="33">
        <v>34.4</v>
      </c>
      <c r="N4" s="33">
        <v>601</v>
      </c>
      <c r="O4" s="33">
        <v>553</v>
      </c>
      <c r="P4" s="33">
        <v>58</v>
      </c>
      <c r="Q4" s="33">
        <v>73</v>
      </c>
    </row>
    <row r="5" spans="1:17" ht="12.75">
      <c r="A5" s="18">
        <v>2</v>
      </c>
      <c r="B5" s="54">
        <v>37868</v>
      </c>
      <c r="C5" s="70">
        <f aca="true" t="shared" si="2" ref="C5:C24">C4</f>
        <v>2500</v>
      </c>
      <c r="D5" s="37">
        <v>4.6</v>
      </c>
      <c r="E5" s="36">
        <v>15.195</v>
      </c>
      <c r="F5" s="36">
        <v>14.765</v>
      </c>
      <c r="G5" s="36">
        <v>0.53</v>
      </c>
      <c r="H5" s="67">
        <f t="shared" si="0"/>
        <v>15</v>
      </c>
      <c r="I5" s="63">
        <f t="shared" si="1"/>
        <v>0.0010666666666666665</v>
      </c>
      <c r="J5" s="36">
        <v>78.74</v>
      </c>
      <c r="K5" s="36">
        <v>73.5</v>
      </c>
      <c r="L5" s="36">
        <v>19.5</v>
      </c>
      <c r="M5" s="36">
        <v>37.8</v>
      </c>
      <c r="N5" s="36">
        <v>601</v>
      </c>
      <c r="O5" s="36">
        <v>570</v>
      </c>
      <c r="P5" s="36">
        <v>14.5</v>
      </c>
      <c r="Q5" s="36">
        <v>29.5</v>
      </c>
    </row>
    <row r="6" spans="1:17" ht="12.75">
      <c r="A6" s="18">
        <v>3</v>
      </c>
      <c r="B6" s="54">
        <v>37868</v>
      </c>
      <c r="C6" s="70">
        <f t="shared" si="2"/>
        <v>2500</v>
      </c>
      <c r="D6" s="40">
        <v>4.6</v>
      </c>
      <c r="E6" s="40">
        <v>14.215</v>
      </c>
      <c r="F6" s="40">
        <v>13.81</v>
      </c>
      <c r="G6" s="40">
        <v>0.545</v>
      </c>
      <c r="H6" s="68">
        <f t="shared" si="0"/>
        <v>15</v>
      </c>
      <c r="I6" s="64">
        <f t="shared" si="1"/>
        <v>0.001055555555555555</v>
      </c>
      <c r="J6" s="40">
        <v>80.75</v>
      </c>
      <c r="K6" s="40">
        <v>75.41</v>
      </c>
      <c r="L6" s="40">
        <v>19.4</v>
      </c>
      <c r="M6" s="40">
        <v>39.5</v>
      </c>
      <c r="N6" s="40">
        <v>601</v>
      </c>
      <c r="O6" s="40">
        <v>572</v>
      </c>
      <c r="P6" s="40">
        <v>30</v>
      </c>
      <c r="Q6" s="40">
        <v>45</v>
      </c>
    </row>
    <row r="7" spans="1:17" ht="12.75">
      <c r="A7" s="18">
        <v>4</v>
      </c>
      <c r="B7" s="54">
        <v>37868</v>
      </c>
      <c r="C7" s="70">
        <f t="shared" si="2"/>
        <v>2500</v>
      </c>
      <c r="D7" s="33">
        <v>12</v>
      </c>
      <c r="E7" s="58">
        <v>19.435</v>
      </c>
      <c r="F7" s="58">
        <v>18.775</v>
      </c>
      <c r="G7" s="58">
        <v>0.45</v>
      </c>
      <c r="H7" s="60">
        <f t="shared" si="0"/>
        <v>15</v>
      </c>
      <c r="I7" s="62">
        <f t="shared" si="1"/>
        <v>0.0012333333333333335</v>
      </c>
      <c r="J7" s="58">
        <v>81.35</v>
      </c>
      <c r="K7" s="58">
        <v>73.5</v>
      </c>
      <c r="L7" s="58">
        <v>13.5</v>
      </c>
      <c r="M7" s="58">
        <v>33.3</v>
      </c>
      <c r="N7" s="58">
        <v>631</v>
      </c>
      <c r="O7" s="59">
        <v>680</v>
      </c>
      <c r="P7" s="33">
        <v>33.5</v>
      </c>
      <c r="Q7" s="33">
        <v>48.5</v>
      </c>
    </row>
    <row r="8" spans="1:17" ht="12.75">
      <c r="A8" s="18">
        <v>5</v>
      </c>
      <c r="B8" s="54">
        <v>37868</v>
      </c>
      <c r="C8" s="70">
        <f t="shared" si="2"/>
        <v>2500</v>
      </c>
      <c r="D8" s="36">
        <v>12.2</v>
      </c>
      <c r="E8" s="36">
        <v>18.165</v>
      </c>
      <c r="F8" s="36">
        <v>17.565</v>
      </c>
      <c r="G8" s="36">
        <v>0.465</v>
      </c>
      <c r="H8" s="67">
        <f t="shared" si="0"/>
        <v>15</v>
      </c>
      <c r="I8" s="63">
        <f t="shared" si="1"/>
        <v>0.0011833333333333312</v>
      </c>
      <c r="J8" s="36">
        <v>82.16</v>
      </c>
      <c r="K8" s="36">
        <v>75.41</v>
      </c>
      <c r="L8" s="36">
        <v>16</v>
      </c>
      <c r="M8" s="36">
        <v>36.6</v>
      </c>
      <c r="N8" s="36">
        <v>632</v>
      </c>
      <c r="O8" s="36">
        <v>691</v>
      </c>
      <c r="P8" s="36">
        <v>49</v>
      </c>
      <c r="Q8" s="36">
        <v>64</v>
      </c>
    </row>
    <row r="9" spans="1:17" ht="12.75">
      <c r="A9" s="18">
        <v>6</v>
      </c>
      <c r="B9" s="54">
        <v>37868</v>
      </c>
      <c r="C9" s="70">
        <f t="shared" si="2"/>
        <v>2500</v>
      </c>
      <c r="D9" s="40">
        <v>12.3</v>
      </c>
      <c r="E9" s="40">
        <v>17.48</v>
      </c>
      <c r="F9" s="40">
        <v>16.85</v>
      </c>
      <c r="G9" s="40">
        <v>0.455</v>
      </c>
      <c r="H9" s="68">
        <f t="shared" si="0"/>
        <v>15</v>
      </c>
      <c r="I9" s="64">
        <f t="shared" si="1"/>
        <v>0.0012055555555555545</v>
      </c>
      <c r="J9" s="40">
        <v>83.74</v>
      </c>
      <c r="K9" s="40">
        <v>77.09</v>
      </c>
      <c r="L9" s="40">
        <v>16.1</v>
      </c>
      <c r="M9" s="40">
        <v>38.7</v>
      </c>
      <c r="N9" s="40">
        <v>632</v>
      </c>
      <c r="O9" s="40">
        <v>696</v>
      </c>
      <c r="P9" s="40">
        <v>64.5</v>
      </c>
      <c r="Q9" s="40">
        <v>79.5</v>
      </c>
    </row>
    <row r="10" spans="1:17" ht="12.75">
      <c r="A10" s="18">
        <v>7</v>
      </c>
      <c r="B10" s="54">
        <v>37868</v>
      </c>
      <c r="C10" s="70">
        <f t="shared" si="2"/>
        <v>2500</v>
      </c>
      <c r="D10" s="33">
        <v>20.5</v>
      </c>
      <c r="E10" s="33">
        <v>16.64</v>
      </c>
      <c r="F10" s="33">
        <v>15.94</v>
      </c>
      <c r="G10" s="33">
        <v>0.44</v>
      </c>
      <c r="H10" s="60">
        <f t="shared" si="0"/>
        <v>15</v>
      </c>
      <c r="I10" s="62">
        <f t="shared" si="1"/>
        <v>0.001266666666666668</v>
      </c>
      <c r="J10" s="33">
        <v>89.48</v>
      </c>
      <c r="K10" s="33">
        <v>82.68</v>
      </c>
      <c r="L10" s="33">
        <v>16</v>
      </c>
      <c r="M10" s="33">
        <v>40.6</v>
      </c>
      <c r="N10" s="33">
        <v>667</v>
      </c>
      <c r="O10" s="33">
        <v>778</v>
      </c>
      <c r="P10" s="33">
        <v>9</v>
      </c>
      <c r="Q10" s="33">
        <v>24</v>
      </c>
    </row>
    <row r="11" spans="1:17" ht="12.75">
      <c r="A11" s="18">
        <v>8</v>
      </c>
      <c r="B11" s="54">
        <v>37868</v>
      </c>
      <c r="C11" s="70">
        <f t="shared" si="2"/>
        <v>2500</v>
      </c>
      <c r="D11" s="36">
        <v>20.5</v>
      </c>
      <c r="E11" s="36">
        <v>15.135</v>
      </c>
      <c r="F11" s="36">
        <v>14.43</v>
      </c>
      <c r="G11" s="36">
        <v>0.42</v>
      </c>
      <c r="H11" s="67">
        <f t="shared" si="0"/>
        <v>15</v>
      </c>
      <c r="I11" s="63">
        <f t="shared" si="1"/>
        <v>0.00125</v>
      </c>
      <c r="J11" s="36">
        <v>90.89</v>
      </c>
      <c r="K11" s="36">
        <v>83.93</v>
      </c>
      <c r="L11" s="36">
        <v>15.9</v>
      </c>
      <c r="M11" s="36">
        <v>42</v>
      </c>
      <c r="N11" s="36">
        <v>665</v>
      </c>
      <c r="O11" s="36">
        <v>811</v>
      </c>
      <c r="P11" s="36">
        <v>24.5</v>
      </c>
      <c r="Q11" s="36">
        <v>39.5</v>
      </c>
    </row>
    <row r="12" spans="1:17" ht="12.75">
      <c r="A12" s="18">
        <v>9</v>
      </c>
      <c r="B12" s="54">
        <v>37868</v>
      </c>
      <c r="C12" s="70">
        <f t="shared" si="2"/>
        <v>2500</v>
      </c>
      <c r="D12" s="40">
        <v>20.6</v>
      </c>
      <c r="E12" s="40">
        <v>14.26</v>
      </c>
      <c r="F12" s="40">
        <v>13.555</v>
      </c>
      <c r="G12" s="40">
        <v>0.415</v>
      </c>
      <c r="H12" s="68">
        <f t="shared" si="0"/>
        <v>15</v>
      </c>
      <c r="I12" s="64">
        <f t="shared" si="1"/>
        <v>0.0012444444444444445</v>
      </c>
      <c r="J12" s="36">
        <v>92.76</v>
      </c>
      <c r="K12" s="40">
        <v>86.04</v>
      </c>
      <c r="L12" s="40">
        <v>16</v>
      </c>
      <c r="M12" s="40">
        <v>44.1</v>
      </c>
      <c r="N12" s="40">
        <v>667</v>
      </c>
      <c r="O12" s="40">
        <v>796</v>
      </c>
      <c r="P12" s="40">
        <v>40</v>
      </c>
      <c r="Q12" s="40">
        <v>55</v>
      </c>
    </row>
    <row r="13" spans="1:17" ht="12.75">
      <c r="A13" s="18">
        <v>10</v>
      </c>
      <c r="B13" s="54">
        <v>37868</v>
      </c>
      <c r="C13" s="70">
        <f t="shared" si="2"/>
        <v>2500</v>
      </c>
      <c r="D13" s="33">
        <v>30</v>
      </c>
      <c r="E13" s="33">
        <v>13.51</v>
      </c>
      <c r="F13" s="33">
        <v>12.515</v>
      </c>
      <c r="G13" s="33">
        <v>0.32</v>
      </c>
      <c r="H13" s="60">
        <f t="shared" si="0"/>
        <v>15</v>
      </c>
      <c r="I13" s="62">
        <f t="shared" si="1"/>
        <v>0.0014611111111111103</v>
      </c>
      <c r="J13" s="33">
        <v>86.97</v>
      </c>
      <c r="K13" s="33">
        <v>81.13</v>
      </c>
      <c r="L13" s="33">
        <v>19.4</v>
      </c>
      <c r="M13" s="33">
        <v>39.7</v>
      </c>
      <c r="N13" s="33">
        <v>677</v>
      </c>
      <c r="O13" s="33">
        <v>947</v>
      </c>
      <c r="P13" s="33">
        <v>15</v>
      </c>
      <c r="Q13" s="33">
        <v>30</v>
      </c>
    </row>
    <row r="14" spans="1:17" ht="12.75">
      <c r="A14" s="18">
        <v>11</v>
      </c>
      <c r="B14" s="54">
        <v>37868</v>
      </c>
      <c r="C14" s="70">
        <f t="shared" si="2"/>
        <v>2500</v>
      </c>
      <c r="D14" s="37">
        <v>30.2</v>
      </c>
      <c r="E14" s="36">
        <v>12.33</v>
      </c>
      <c r="F14" s="36">
        <v>11.32</v>
      </c>
      <c r="G14" s="36">
        <v>0.305</v>
      </c>
      <c r="H14" s="67">
        <f t="shared" si="0"/>
        <v>15</v>
      </c>
      <c r="I14" s="63">
        <f t="shared" si="1"/>
        <v>0.0014611111111111107</v>
      </c>
      <c r="J14" s="36">
        <v>93.2</v>
      </c>
      <c r="K14" s="36">
        <v>87.05</v>
      </c>
      <c r="L14" s="36">
        <v>19.2</v>
      </c>
      <c r="M14" s="36">
        <v>43.4</v>
      </c>
      <c r="N14" s="36">
        <v>680</v>
      </c>
      <c r="O14" s="36">
        <v>961</v>
      </c>
      <c r="P14" s="36">
        <v>30.5</v>
      </c>
      <c r="Q14" s="36">
        <v>45.5</v>
      </c>
    </row>
    <row r="15" spans="1:17" ht="12.75">
      <c r="A15" s="18">
        <v>12</v>
      </c>
      <c r="B15" s="54">
        <v>37868</v>
      </c>
      <c r="C15" s="70">
        <f t="shared" si="2"/>
        <v>2500</v>
      </c>
      <c r="D15" s="40">
        <v>30.3</v>
      </c>
      <c r="E15" s="40">
        <v>11.015</v>
      </c>
      <c r="F15" s="40">
        <v>10.01</v>
      </c>
      <c r="G15" s="40">
        <v>0.315</v>
      </c>
      <c r="H15" s="68">
        <f t="shared" si="0"/>
        <v>15</v>
      </c>
      <c r="I15" s="64">
        <f t="shared" si="1"/>
        <v>0.0014666666666666676</v>
      </c>
      <c r="J15" s="40">
        <v>95.81</v>
      </c>
      <c r="K15" s="40">
        <v>89.76</v>
      </c>
      <c r="L15" s="40">
        <v>19.1</v>
      </c>
      <c r="M15" s="40">
        <v>45.3</v>
      </c>
      <c r="N15" s="40">
        <v>682</v>
      </c>
      <c r="O15" s="40">
        <v>932</v>
      </c>
      <c r="P15" s="40">
        <v>46</v>
      </c>
      <c r="Q15" s="40">
        <v>61</v>
      </c>
    </row>
    <row r="16" spans="1:17" ht="12.75">
      <c r="A16" s="18">
        <v>13</v>
      </c>
      <c r="B16" s="54">
        <v>37869</v>
      </c>
      <c r="C16" s="36">
        <f t="shared" si="2"/>
        <v>2500</v>
      </c>
      <c r="D16" s="33">
        <v>39.4</v>
      </c>
      <c r="E16" s="58">
        <v>16.16</v>
      </c>
      <c r="F16" s="58">
        <v>14.92</v>
      </c>
      <c r="G16" s="58">
        <v>0.23</v>
      </c>
      <c r="H16" s="33">
        <f t="shared" si="0"/>
        <v>15</v>
      </c>
      <c r="I16" s="34">
        <f t="shared" si="1"/>
        <v>0.0016333333333333336</v>
      </c>
      <c r="J16" s="58">
        <v>87.67</v>
      </c>
      <c r="K16" s="58">
        <v>81.83</v>
      </c>
      <c r="L16" s="58">
        <v>21.1</v>
      </c>
      <c r="M16" s="58">
        <v>34.3</v>
      </c>
      <c r="N16" s="58">
        <v>690</v>
      </c>
      <c r="O16" s="59">
        <v>1049</v>
      </c>
      <c r="P16" s="35">
        <v>40</v>
      </c>
      <c r="Q16" s="71">
        <v>55</v>
      </c>
    </row>
    <row r="17" spans="1:17" ht="12.75">
      <c r="A17" s="18">
        <v>14</v>
      </c>
      <c r="B17" s="54">
        <v>37869</v>
      </c>
      <c r="C17" s="36">
        <f t="shared" si="2"/>
        <v>2500</v>
      </c>
      <c r="D17" s="36">
        <v>39.5</v>
      </c>
      <c r="E17" s="36">
        <v>14.515</v>
      </c>
      <c r="F17" s="36">
        <v>13.32</v>
      </c>
      <c r="G17" s="36">
        <v>0.245</v>
      </c>
      <c r="H17" s="36">
        <f t="shared" si="0"/>
        <v>15</v>
      </c>
      <c r="I17" s="38">
        <f t="shared" si="1"/>
        <v>0.0016000000000000005</v>
      </c>
      <c r="J17" s="36">
        <v>94.1</v>
      </c>
      <c r="K17" s="36">
        <v>88.35</v>
      </c>
      <c r="L17" s="36">
        <v>21</v>
      </c>
      <c r="M17" s="36">
        <v>40.7</v>
      </c>
      <c r="N17" s="36">
        <v>691</v>
      </c>
      <c r="O17" s="36">
        <v>1053</v>
      </c>
      <c r="P17" s="39">
        <v>55.5</v>
      </c>
      <c r="Q17" s="72">
        <v>70.5</v>
      </c>
    </row>
    <row r="18" spans="1:17" ht="12.75">
      <c r="A18" s="18">
        <v>15</v>
      </c>
      <c r="B18" s="54">
        <v>37869</v>
      </c>
      <c r="C18" s="36">
        <f t="shared" si="2"/>
        <v>2500</v>
      </c>
      <c r="D18" s="40">
        <v>39.5</v>
      </c>
      <c r="E18" s="43">
        <v>13.11</v>
      </c>
      <c r="F18" s="43">
        <v>11.89</v>
      </c>
      <c r="G18" s="43">
        <v>0.235</v>
      </c>
      <c r="H18" s="40">
        <f t="shared" si="0"/>
        <v>15</v>
      </c>
      <c r="I18" s="41">
        <f t="shared" si="1"/>
        <v>0.0016166666666666653</v>
      </c>
      <c r="J18" s="43">
        <v>96.7</v>
      </c>
      <c r="K18" s="43">
        <v>90.79</v>
      </c>
      <c r="L18" s="43">
        <v>21</v>
      </c>
      <c r="M18" s="43">
        <v>42.4</v>
      </c>
      <c r="N18" s="43">
        <v>691</v>
      </c>
      <c r="O18" s="44">
        <v>1056</v>
      </c>
      <c r="P18" s="40">
        <v>11</v>
      </c>
      <c r="Q18" s="40">
        <v>26</v>
      </c>
    </row>
    <row r="19" spans="1:17" ht="12.75">
      <c r="A19" s="18">
        <v>16</v>
      </c>
      <c r="B19" s="54">
        <v>37869</v>
      </c>
      <c r="C19" s="36">
        <f t="shared" si="2"/>
        <v>2500</v>
      </c>
      <c r="D19" s="33">
        <v>50</v>
      </c>
      <c r="E19" s="33">
        <v>12.1</v>
      </c>
      <c r="F19" s="58">
        <v>10.71</v>
      </c>
      <c r="G19" s="58">
        <v>0.195</v>
      </c>
      <c r="H19" s="33">
        <f t="shared" si="0"/>
        <v>15</v>
      </c>
      <c r="I19" s="34">
        <f t="shared" si="1"/>
        <v>0.0017611111111111098</v>
      </c>
      <c r="J19" s="33">
        <v>89.48</v>
      </c>
      <c r="K19" s="33">
        <v>83.83</v>
      </c>
      <c r="L19" s="33">
        <v>21.5</v>
      </c>
      <c r="M19" s="33">
        <v>38.3</v>
      </c>
      <c r="N19" s="33">
        <v>695</v>
      </c>
      <c r="O19" s="33">
        <v>1160</v>
      </c>
      <c r="P19" s="35">
        <v>45</v>
      </c>
      <c r="Q19" s="73">
        <v>60</v>
      </c>
    </row>
    <row r="20" spans="1:17" ht="12.75">
      <c r="A20" s="18">
        <v>17</v>
      </c>
      <c r="B20" s="54">
        <v>37869</v>
      </c>
      <c r="C20" s="36">
        <f t="shared" si="2"/>
        <v>2500</v>
      </c>
      <c r="D20" s="36"/>
      <c r="E20" s="36"/>
      <c r="F20" s="36"/>
      <c r="G20" s="36"/>
      <c r="H20" s="36">
        <f t="shared" si="0"/>
        <v>0</v>
      </c>
      <c r="I20" s="38" t="e">
        <f t="shared" si="1"/>
        <v>#DIV/0!</v>
      </c>
      <c r="J20" s="36"/>
      <c r="K20" s="36"/>
      <c r="L20" s="36"/>
      <c r="M20" s="36"/>
      <c r="N20" s="36"/>
      <c r="O20" s="36"/>
      <c r="P20" s="36"/>
      <c r="Q20" s="36"/>
    </row>
    <row r="21" spans="1:17" ht="12.75">
      <c r="A21" s="18">
        <v>18</v>
      </c>
      <c r="B21" s="54">
        <v>37869</v>
      </c>
      <c r="C21" s="36">
        <f t="shared" si="2"/>
        <v>2500</v>
      </c>
      <c r="D21" s="40"/>
      <c r="E21" s="40"/>
      <c r="F21" s="40"/>
      <c r="G21" s="40"/>
      <c r="H21" s="40">
        <f t="shared" si="0"/>
        <v>0</v>
      </c>
      <c r="I21" s="41" t="e">
        <f t="shared" si="1"/>
        <v>#DIV/0!</v>
      </c>
      <c r="J21" s="40"/>
      <c r="K21" s="40"/>
      <c r="L21" s="40"/>
      <c r="M21" s="40"/>
      <c r="N21" s="40"/>
      <c r="O21" s="40"/>
      <c r="P21" s="40"/>
      <c r="Q21" s="40"/>
    </row>
    <row r="22" spans="1:17" ht="12.75">
      <c r="A22" s="18">
        <v>19</v>
      </c>
      <c r="B22" s="54"/>
      <c r="C22" s="36">
        <f t="shared" si="2"/>
        <v>2500</v>
      </c>
      <c r="D22" s="33"/>
      <c r="E22" s="33"/>
      <c r="F22" s="33"/>
      <c r="G22" s="33"/>
      <c r="H22" s="33">
        <f t="shared" si="0"/>
        <v>0</v>
      </c>
      <c r="I22" s="34" t="e">
        <f t="shared" si="1"/>
        <v>#DIV/0!</v>
      </c>
      <c r="J22" s="33"/>
      <c r="K22" s="33"/>
      <c r="L22" s="33"/>
      <c r="M22" s="33"/>
      <c r="N22" s="33"/>
      <c r="O22" s="33"/>
      <c r="P22" s="33"/>
      <c r="Q22" s="33"/>
    </row>
    <row r="23" spans="1:17" ht="12.75">
      <c r="A23" s="18">
        <v>20</v>
      </c>
      <c r="B23" s="54"/>
      <c r="C23" s="36">
        <f t="shared" si="2"/>
        <v>2500</v>
      </c>
      <c r="D23" s="36"/>
      <c r="E23" s="36"/>
      <c r="F23" s="36"/>
      <c r="G23" s="36"/>
      <c r="H23" s="36">
        <f t="shared" si="0"/>
        <v>0</v>
      </c>
      <c r="I23" s="38" t="e">
        <f t="shared" si="1"/>
        <v>#DIV/0!</v>
      </c>
      <c r="J23" s="36"/>
      <c r="K23" s="36"/>
      <c r="L23" s="36"/>
      <c r="M23" s="36"/>
      <c r="N23" s="36"/>
      <c r="O23" s="36"/>
      <c r="P23" s="36"/>
      <c r="Q23" s="36"/>
    </row>
    <row r="24" spans="1:17" ht="12.75">
      <c r="A24" s="18">
        <v>21</v>
      </c>
      <c r="B24" s="54"/>
      <c r="C24" s="36">
        <f t="shared" si="2"/>
        <v>2500</v>
      </c>
      <c r="D24" s="40"/>
      <c r="E24" s="40"/>
      <c r="F24" s="40"/>
      <c r="G24" s="40"/>
      <c r="H24" s="40">
        <f t="shared" si="0"/>
        <v>0</v>
      </c>
      <c r="I24" s="41" t="e">
        <f t="shared" si="1"/>
        <v>#DIV/0!</v>
      </c>
      <c r="J24" s="40"/>
      <c r="K24" s="40"/>
      <c r="L24" s="40"/>
      <c r="M24" s="40"/>
      <c r="N24" s="40"/>
      <c r="O24" s="40"/>
      <c r="P24" s="40"/>
      <c r="Q24" s="40"/>
    </row>
    <row r="25" spans="2:9" ht="12.75">
      <c r="B25" s="55"/>
      <c r="C25" s="10"/>
      <c r="D25" s="1"/>
      <c r="E25" s="1"/>
      <c r="F25" s="1"/>
      <c r="G25" s="1"/>
      <c r="H25" s="1"/>
      <c r="I25" s="22"/>
    </row>
    <row r="26" spans="2:16" ht="12.75">
      <c r="B26" s="55"/>
      <c r="K26" s="31" t="s">
        <v>21</v>
      </c>
      <c r="L26" s="31" t="s">
        <v>22</v>
      </c>
      <c r="M26" s="31" t="s">
        <v>23</v>
      </c>
      <c r="N26" s="31" t="s">
        <v>24</v>
      </c>
      <c r="O26" s="31" t="s">
        <v>25</v>
      </c>
      <c r="P26" s="31" t="s">
        <v>26</v>
      </c>
    </row>
    <row r="27" spans="2:16" ht="18">
      <c r="B27" s="55"/>
      <c r="C27" s="17" t="s">
        <v>19</v>
      </c>
      <c r="K27" s="32">
        <v>44000</v>
      </c>
      <c r="L27" s="32">
        <v>1.225</v>
      </c>
      <c r="M27" s="32">
        <v>0.003848</v>
      </c>
      <c r="N27" s="32">
        <v>1.005</v>
      </c>
      <c r="O27" s="32">
        <v>1.004</v>
      </c>
      <c r="P27" s="32">
        <v>3.56</v>
      </c>
    </row>
    <row r="28" spans="2:9" ht="15.75">
      <c r="B28" s="55"/>
      <c r="C28" s="56" t="s">
        <v>38</v>
      </c>
      <c r="D28" s="56" t="s">
        <v>39</v>
      </c>
      <c r="E28" s="56" t="s">
        <v>40</v>
      </c>
      <c r="F28" s="56" t="s">
        <v>42</v>
      </c>
      <c r="G28" s="56" t="s">
        <v>20</v>
      </c>
      <c r="H28" s="56" t="s">
        <v>6</v>
      </c>
      <c r="I28" s="57" t="s">
        <v>27</v>
      </c>
    </row>
    <row r="29" spans="1:9" ht="12.75">
      <c r="A29" s="18">
        <f aca="true" t="shared" si="3" ref="A29:B49">A4</f>
        <v>1</v>
      </c>
      <c r="B29" s="54">
        <f t="shared" si="3"/>
        <v>37868</v>
      </c>
      <c r="C29" s="45">
        <f aca="true" t="shared" si="4" ref="C29:C49">(E4-F4+G4)*$K$27/(H4*60)</f>
        <v>44.97777777777773</v>
      </c>
      <c r="D29" s="45">
        <f aca="true" t="shared" si="5" ref="D29:D49">$L$27*O4*(0.348/60)*$M$27*$N$27*(N4-M4)</f>
        <v>8.60928151151796</v>
      </c>
      <c r="E29" s="45">
        <f aca="true" t="shared" si="6" ref="E29:E49">$O$27*L4*(3.785/60)*$P$27*(J4-K4)</f>
        <v>21.72000418119999</v>
      </c>
      <c r="F29" s="45">
        <f aca="true" t="shared" si="7" ref="F29:F49">D4*(0.3048*4.448)*C4*(2*PI()/60)/1000</f>
        <v>1.3487515739681175</v>
      </c>
      <c r="G29" s="45">
        <f aca="true" t="shared" si="8" ref="G29:G49">C29-D29-E29-F29</f>
        <v>13.299740511091661</v>
      </c>
      <c r="H29" s="51">
        <f aca="true" t="shared" si="9" ref="H29:H49">D4</f>
        <v>3.8</v>
      </c>
      <c r="I29" s="48">
        <f aca="true" t="shared" si="10" ref="I29:I49">F29/C29</f>
        <v>0.029987065626761535</v>
      </c>
    </row>
    <row r="30" spans="1:9" ht="12.75">
      <c r="A30" s="18">
        <f t="shared" si="3"/>
        <v>2</v>
      </c>
      <c r="B30" s="54">
        <f t="shared" si="3"/>
        <v>37868</v>
      </c>
      <c r="C30" s="46">
        <f t="shared" si="4"/>
        <v>46.933333333333316</v>
      </c>
      <c r="D30" s="46">
        <f t="shared" si="5"/>
        <v>8.820693045964799</v>
      </c>
      <c r="E30" s="46">
        <f t="shared" si="6"/>
        <v>23.039032775199978</v>
      </c>
      <c r="F30" s="46">
        <f t="shared" si="7"/>
        <v>1.6326992737508792</v>
      </c>
      <c r="G30" s="46">
        <f t="shared" si="8"/>
        <v>13.440908238417665</v>
      </c>
      <c r="H30" s="52">
        <f t="shared" si="9"/>
        <v>4.6</v>
      </c>
      <c r="I30" s="49">
        <f t="shared" si="10"/>
        <v>0.034787626571396585</v>
      </c>
    </row>
    <row r="31" spans="1:9" ht="12.75">
      <c r="A31" s="18">
        <f t="shared" si="3"/>
        <v>3</v>
      </c>
      <c r="B31" s="54">
        <f t="shared" si="3"/>
        <v>37868</v>
      </c>
      <c r="C31" s="47">
        <f t="shared" si="4"/>
        <v>46.444444444444414</v>
      </c>
      <c r="D31" s="47">
        <f t="shared" si="5"/>
        <v>8.824924463955599</v>
      </c>
      <c r="E31" s="47">
        <f t="shared" si="6"/>
        <v>23.358305337440015</v>
      </c>
      <c r="F31" s="47">
        <f t="shared" si="7"/>
        <v>1.6326992737508792</v>
      </c>
      <c r="G31" s="47">
        <f t="shared" si="8"/>
        <v>12.628515369297924</v>
      </c>
      <c r="H31" s="53">
        <f t="shared" si="9"/>
        <v>4.6</v>
      </c>
      <c r="I31" s="50">
        <f t="shared" si="10"/>
        <v>0.035153812114253405</v>
      </c>
    </row>
    <row r="32" spans="1:9" ht="12.75">
      <c r="A32" s="18">
        <f t="shared" si="3"/>
        <v>4</v>
      </c>
      <c r="B32" s="54">
        <f t="shared" si="3"/>
        <v>37868</v>
      </c>
      <c r="C32" s="45">
        <f t="shared" si="4"/>
        <v>54.26666666666667</v>
      </c>
      <c r="D32" s="45">
        <f t="shared" si="5"/>
        <v>11.167536379927201</v>
      </c>
      <c r="E32" s="45">
        <f t="shared" si="6"/>
        <v>23.894710298999986</v>
      </c>
      <c r="F32" s="45">
        <f t="shared" si="7"/>
        <v>4.259215496741424</v>
      </c>
      <c r="G32" s="45">
        <f t="shared" si="8"/>
        <v>14.945204490998064</v>
      </c>
      <c r="H32" s="51">
        <f t="shared" si="9"/>
        <v>12</v>
      </c>
      <c r="I32" s="48">
        <f t="shared" si="10"/>
        <v>0.07848677205297463</v>
      </c>
    </row>
    <row r="33" spans="1:9" ht="12.75">
      <c r="A33" s="18">
        <f t="shared" si="3"/>
        <v>5</v>
      </c>
      <c r="B33" s="54">
        <f t="shared" si="3"/>
        <v>37868</v>
      </c>
      <c r="C33" s="46">
        <f t="shared" si="4"/>
        <v>52.06666666666657</v>
      </c>
      <c r="D33" s="46">
        <f t="shared" si="5"/>
        <v>11.304518920520279</v>
      </c>
      <c r="E33" s="46">
        <f t="shared" si="6"/>
        <v>24.351297120000005</v>
      </c>
      <c r="F33" s="46">
        <f t="shared" si="7"/>
        <v>4.3302024216871144</v>
      </c>
      <c r="G33" s="46">
        <f t="shared" si="8"/>
        <v>12.08064820445917</v>
      </c>
      <c r="H33" s="52">
        <f t="shared" si="9"/>
        <v>12.2</v>
      </c>
      <c r="I33" s="49">
        <f t="shared" si="10"/>
        <v>0.08316649977632118</v>
      </c>
    </row>
    <row r="34" spans="1:16" ht="12.75">
      <c r="A34" s="18">
        <f t="shared" si="3"/>
        <v>6</v>
      </c>
      <c r="B34" s="54">
        <f t="shared" si="3"/>
        <v>37868</v>
      </c>
      <c r="C34" s="47">
        <f t="shared" si="4"/>
        <v>53.044444444444395</v>
      </c>
      <c r="D34" s="47">
        <f t="shared" si="5"/>
        <v>11.346157172619357</v>
      </c>
      <c r="E34" s="47">
        <f t="shared" si="6"/>
        <v>24.140478019933305</v>
      </c>
      <c r="F34" s="47">
        <f t="shared" si="7"/>
        <v>4.365695884159961</v>
      </c>
      <c r="G34" s="47">
        <f t="shared" si="8"/>
        <v>13.192113367731771</v>
      </c>
      <c r="H34" s="53">
        <f t="shared" si="9"/>
        <v>12.3</v>
      </c>
      <c r="I34" s="50">
        <f t="shared" si="10"/>
        <v>0.08230260359748573</v>
      </c>
      <c r="M34" s="1"/>
      <c r="N34" s="1"/>
      <c r="O34" s="1"/>
      <c r="P34" s="1"/>
    </row>
    <row r="35" spans="1:16" ht="12.75">
      <c r="A35" s="18">
        <f t="shared" si="3"/>
        <v>7</v>
      </c>
      <c r="B35" s="54">
        <f t="shared" si="3"/>
        <v>37868</v>
      </c>
      <c r="C35" s="45">
        <f t="shared" si="4"/>
        <v>55.733333333333384</v>
      </c>
      <c r="D35" s="45">
        <f t="shared" si="5"/>
        <v>13.390492587675835</v>
      </c>
      <c r="E35" s="45">
        <f t="shared" si="6"/>
        <v>24.531677098666663</v>
      </c>
      <c r="F35" s="45">
        <f t="shared" si="7"/>
        <v>7.276159806933266</v>
      </c>
      <c r="G35" s="45">
        <f t="shared" si="8"/>
        <v>10.53500384005762</v>
      </c>
      <c r="H35" s="51">
        <f t="shared" si="9"/>
        <v>20.5</v>
      </c>
      <c r="I35" s="48">
        <f t="shared" si="10"/>
        <v>0.13055310658373073</v>
      </c>
      <c r="M35" s="3"/>
      <c r="N35" s="1"/>
      <c r="O35" s="1"/>
      <c r="P35" s="1"/>
    </row>
    <row r="36" spans="1:16" ht="12.75">
      <c r="A36" s="18">
        <f t="shared" si="3"/>
        <v>8</v>
      </c>
      <c r="B36" s="54">
        <f t="shared" si="3"/>
        <v>37868</v>
      </c>
      <c r="C36" s="46">
        <f t="shared" si="4"/>
        <v>55</v>
      </c>
      <c r="D36" s="46">
        <f t="shared" si="5"/>
        <v>13.882705416270598</v>
      </c>
      <c r="E36" s="46">
        <f t="shared" si="6"/>
        <v>24.95196244895998</v>
      </c>
      <c r="F36" s="46">
        <f t="shared" si="7"/>
        <v>7.276159806933266</v>
      </c>
      <c r="G36" s="46">
        <f t="shared" si="8"/>
        <v>8.88917232783616</v>
      </c>
      <c r="H36" s="52">
        <f t="shared" si="9"/>
        <v>20.5</v>
      </c>
      <c r="I36" s="49">
        <f t="shared" si="10"/>
        <v>0.13229381467151394</v>
      </c>
      <c r="M36" s="1"/>
      <c r="N36" s="1"/>
      <c r="O36" s="1"/>
      <c r="P36" s="1"/>
    </row>
    <row r="37" spans="1:16" ht="12.75">
      <c r="A37" s="18">
        <f t="shared" si="3"/>
        <v>9</v>
      </c>
      <c r="B37" s="54">
        <f t="shared" si="3"/>
        <v>37868</v>
      </c>
      <c r="C37" s="47">
        <f t="shared" si="4"/>
        <v>54.75555555555557</v>
      </c>
      <c r="D37" s="47">
        <f t="shared" si="5"/>
        <v>13.623748130581678</v>
      </c>
      <c r="E37" s="47">
        <f t="shared" si="6"/>
        <v>24.243069132800002</v>
      </c>
      <c r="F37" s="47">
        <f t="shared" si="7"/>
        <v>7.311653269406111</v>
      </c>
      <c r="G37" s="47">
        <f t="shared" si="8"/>
        <v>9.577085022767772</v>
      </c>
      <c r="H37" s="53">
        <f t="shared" si="9"/>
        <v>20.6</v>
      </c>
      <c r="I37" s="50">
        <f t="shared" si="10"/>
        <v>0.13353262870262783</v>
      </c>
      <c r="M37" s="1"/>
      <c r="N37" s="3"/>
      <c r="O37" s="3"/>
      <c r="P37" s="3"/>
    </row>
    <row r="38" spans="1:9" ht="12.75">
      <c r="A38" s="18">
        <f t="shared" si="3"/>
        <v>10</v>
      </c>
      <c r="B38" s="54">
        <f t="shared" si="3"/>
        <v>37868</v>
      </c>
      <c r="C38" s="45">
        <f t="shared" si="4"/>
        <v>64.28888888888886</v>
      </c>
      <c r="D38" s="45">
        <f t="shared" si="5"/>
        <v>16.58284742339862</v>
      </c>
      <c r="E38" s="45">
        <f t="shared" si="6"/>
        <v>25.545412578773348</v>
      </c>
      <c r="F38" s="45">
        <f t="shared" si="7"/>
        <v>10.64803874185356</v>
      </c>
      <c r="G38" s="45">
        <f t="shared" si="8"/>
        <v>11.512590144863337</v>
      </c>
      <c r="H38" s="51">
        <f t="shared" si="9"/>
        <v>30</v>
      </c>
      <c r="I38" s="48">
        <f t="shared" si="10"/>
        <v>0.16562797904715187</v>
      </c>
    </row>
    <row r="39" spans="1:9" ht="12.75">
      <c r="A39" s="18">
        <f t="shared" si="3"/>
        <v>11</v>
      </c>
      <c r="B39" s="54">
        <f t="shared" si="3"/>
        <v>37868</v>
      </c>
      <c r="C39" s="46">
        <f t="shared" si="4"/>
        <v>64.28888888888888</v>
      </c>
      <c r="D39" s="46">
        <f t="shared" si="5"/>
        <v>16.80951679167852</v>
      </c>
      <c r="E39" s="46">
        <f t="shared" si="6"/>
        <v>26.624084851200024</v>
      </c>
      <c r="F39" s="46">
        <f t="shared" si="7"/>
        <v>10.71902566679925</v>
      </c>
      <c r="G39" s="46">
        <f t="shared" si="8"/>
        <v>10.136261579211084</v>
      </c>
      <c r="H39" s="52">
        <f t="shared" si="9"/>
        <v>30.2</v>
      </c>
      <c r="I39" s="49">
        <f t="shared" si="10"/>
        <v>0.16673216557413287</v>
      </c>
    </row>
    <row r="40" spans="1:9" ht="12.75">
      <c r="A40" s="18">
        <f t="shared" si="3"/>
        <v>12</v>
      </c>
      <c r="B40" s="54">
        <f t="shared" si="3"/>
        <v>37868</v>
      </c>
      <c r="C40" s="47">
        <f t="shared" si="4"/>
        <v>64.53333333333336</v>
      </c>
      <c r="D40" s="47">
        <f t="shared" si="5"/>
        <v>16.304818532336878</v>
      </c>
      <c r="E40" s="47">
        <f t="shared" si="6"/>
        <v>26.054760543533327</v>
      </c>
      <c r="F40" s="47">
        <f t="shared" si="7"/>
        <v>10.754519129272097</v>
      </c>
      <c r="G40" s="47">
        <f t="shared" si="8"/>
        <v>11.419235128191055</v>
      </c>
      <c r="H40" s="53">
        <f t="shared" si="9"/>
        <v>30.3</v>
      </c>
      <c r="I40" s="50">
        <f t="shared" si="10"/>
        <v>0.16665060634202622</v>
      </c>
    </row>
    <row r="41" spans="1:9" ht="12.75">
      <c r="A41" s="18">
        <f t="shared" si="3"/>
        <v>13</v>
      </c>
      <c r="B41" s="54">
        <f t="shared" si="3"/>
        <v>37869</v>
      </c>
      <c r="C41" s="45">
        <f t="shared" si="4"/>
        <v>71.86666666666667</v>
      </c>
      <c r="D41" s="45">
        <f t="shared" si="5"/>
        <v>18.899306978047857</v>
      </c>
      <c r="E41" s="45">
        <f t="shared" si="6"/>
        <v>27.783928114026686</v>
      </c>
      <c r="F41" s="45">
        <f t="shared" si="7"/>
        <v>13.984424214301008</v>
      </c>
      <c r="G41" s="45">
        <f t="shared" si="8"/>
        <v>11.19900736029112</v>
      </c>
      <c r="H41" s="51">
        <f t="shared" si="9"/>
        <v>39.4</v>
      </c>
      <c r="I41" s="48">
        <f t="shared" si="10"/>
        <v>0.1945884630932422</v>
      </c>
    </row>
    <row r="42" spans="1:9" ht="12.75">
      <c r="A42" s="18">
        <f t="shared" si="3"/>
        <v>14</v>
      </c>
      <c r="B42" s="54">
        <f t="shared" si="3"/>
        <v>37869</v>
      </c>
      <c r="C42" s="46">
        <f t="shared" si="4"/>
        <v>70.40000000000002</v>
      </c>
      <c r="D42" s="46">
        <f t="shared" si="5"/>
        <v>18.815134732119176</v>
      </c>
      <c r="E42" s="46">
        <f t="shared" si="6"/>
        <v>27.22610303</v>
      </c>
      <c r="F42" s="46">
        <f t="shared" si="7"/>
        <v>14.019917676773854</v>
      </c>
      <c r="G42" s="46">
        <f t="shared" si="8"/>
        <v>10.338844561106988</v>
      </c>
      <c r="H42" s="52">
        <f t="shared" si="9"/>
        <v>39.5</v>
      </c>
      <c r="I42" s="49">
        <f t="shared" si="10"/>
        <v>0.19914655790871946</v>
      </c>
    </row>
    <row r="43" spans="1:9" ht="12.75">
      <c r="A43" s="18">
        <f t="shared" si="3"/>
        <v>15</v>
      </c>
      <c r="B43" s="54">
        <f t="shared" si="3"/>
        <v>37869</v>
      </c>
      <c r="C43" s="47">
        <f t="shared" si="4"/>
        <v>71.13333333333327</v>
      </c>
      <c r="D43" s="47">
        <f t="shared" si="5"/>
        <v>18.819412860568317</v>
      </c>
      <c r="E43" s="47">
        <f t="shared" si="6"/>
        <v>27.983698940399986</v>
      </c>
      <c r="F43" s="47">
        <f t="shared" si="7"/>
        <v>14.019917676773854</v>
      </c>
      <c r="G43" s="47">
        <f t="shared" si="8"/>
        <v>10.310303855591108</v>
      </c>
      <c r="H43" s="53">
        <f t="shared" si="9"/>
        <v>39.5</v>
      </c>
      <c r="I43" s="50">
        <f t="shared" si="10"/>
        <v>0.19709350061069167</v>
      </c>
    </row>
    <row r="44" spans="1:9" ht="12.75">
      <c r="A44" s="18">
        <f t="shared" si="3"/>
        <v>16</v>
      </c>
      <c r="B44" s="54">
        <f t="shared" si="3"/>
        <v>37869</v>
      </c>
      <c r="C44" s="45">
        <f t="shared" si="4"/>
        <v>77.48888888888884</v>
      </c>
      <c r="D44" s="45">
        <f t="shared" si="5"/>
        <v>20.9310113356344</v>
      </c>
      <c r="E44" s="45">
        <f t="shared" si="6"/>
        <v>27.389572385666696</v>
      </c>
      <c r="F44" s="45">
        <f t="shared" si="7"/>
        <v>17.7467312364226</v>
      </c>
      <c r="G44" s="45">
        <f t="shared" si="8"/>
        <v>11.421573931165145</v>
      </c>
      <c r="H44" s="51">
        <f t="shared" si="9"/>
        <v>50</v>
      </c>
      <c r="I44" s="48">
        <f t="shared" si="10"/>
        <v>0.229022915296535</v>
      </c>
    </row>
    <row r="45" spans="1:9" ht="12.75">
      <c r="A45" s="18">
        <f t="shared" si="3"/>
        <v>17</v>
      </c>
      <c r="B45" s="54">
        <f t="shared" si="3"/>
        <v>37869</v>
      </c>
      <c r="C45" s="46" t="e">
        <f t="shared" si="4"/>
        <v>#DIV/0!</v>
      </c>
      <c r="D45" s="46">
        <f t="shared" si="5"/>
        <v>0</v>
      </c>
      <c r="E45" s="46">
        <f t="shared" si="6"/>
        <v>0</v>
      </c>
      <c r="F45" s="46">
        <f t="shared" si="7"/>
        <v>0</v>
      </c>
      <c r="G45" s="46" t="e">
        <f t="shared" si="8"/>
        <v>#DIV/0!</v>
      </c>
      <c r="H45" s="52">
        <f t="shared" si="9"/>
        <v>0</v>
      </c>
      <c r="I45" s="49" t="e">
        <f t="shared" si="10"/>
        <v>#DIV/0!</v>
      </c>
    </row>
    <row r="46" spans="1:9" ht="12.75">
      <c r="A46" s="18">
        <f t="shared" si="3"/>
        <v>18</v>
      </c>
      <c r="B46" s="54">
        <f t="shared" si="3"/>
        <v>37869</v>
      </c>
      <c r="C46" s="47" t="e">
        <f t="shared" si="4"/>
        <v>#DIV/0!</v>
      </c>
      <c r="D46" s="47">
        <f t="shared" si="5"/>
        <v>0</v>
      </c>
      <c r="E46" s="47">
        <f t="shared" si="6"/>
        <v>0</v>
      </c>
      <c r="F46" s="47">
        <f t="shared" si="7"/>
        <v>0</v>
      </c>
      <c r="G46" s="47" t="e">
        <f t="shared" si="8"/>
        <v>#DIV/0!</v>
      </c>
      <c r="H46" s="53">
        <f t="shared" si="9"/>
        <v>0</v>
      </c>
      <c r="I46" s="50" t="e">
        <f t="shared" si="10"/>
        <v>#DIV/0!</v>
      </c>
    </row>
    <row r="47" spans="1:9" ht="12.75">
      <c r="A47" s="18">
        <f t="shared" si="3"/>
        <v>19</v>
      </c>
      <c r="B47" s="54">
        <f t="shared" si="3"/>
        <v>0</v>
      </c>
      <c r="C47" s="45" t="e">
        <f t="shared" si="4"/>
        <v>#DIV/0!</v>
      </c>
      <c r="D47" s="45">
        <f t="shared" si="5"/>
        <v>0</v>
      </c>
      <c r="E47" s="45">
        <f t="shared" si="6"/>
        <v>0</v>
      </c>
      <c r="F47" s="45">
        <f t="shared" si="7"/>
        <v>0</v>
      </c>
      <c r="G47" s="45" t="e">
        <f t="shared" si="8"/>
        <v>#DIV/0!</v>
      </c>
      <c r="H47" s="51">
        <f t="shared" si="9"/>
        <v>0</v>
      </c>
      <c r="I47" s="48" t="e">
        <f t="shared" si="10"/>
        <v>#DIV/0!</v>
      </c>
    </row>
    <row r="48" spans="1:9" ht="12.75">
      <c r="A48" s="18">
        <f t="shared" si="3"/>
        <v>20</v>
      </c>
      <c r="B48" s="54">
        <f t="shared" si="3"/>
        <v>0</v>
      </c>
      <c r="C48" s="46" t="e">
        <f t="shared" si="4"/>
        <v>#DIV/0!</v>
      </c>
      <c r="D48" s="46">
        <f t="shared" si="5"/>
        <v>0</v>
      </c>
      <c r="E48" s="46">
        <f t="shared" si="6"/>
        <v>0</v>
      </c>
      <c r="F48" s="46">
        <f t="shared" si="7"/>
        <v>0</v>
      </c>
      <c r="G48" s="46" t="e">
        <f t="shared" si="8"/>
        <v>#DIV/0!</v>
      </c>
      <c r="H48" s="52">
        <f t="shared" si="9"/>
        <v>0</v>
      </c>
      <c r="I48" s="49" t="e">
        <f t="shared" si="10"/>
        <v>#DIV/0!</v>
      </c>
    </row>
    <row r="49" spans="1:9" ht="12.75">
      <c r="A49" s="18">
        <f t="shared" si="3"/>
        <v>21</v>
      </c>
      <c r="B49" s="54">
        <f t="shared" si="3"/>
        <v>0</v>
      </c>
      <c r="C49" s="47" t="e">
        <f t="shared" si="4"/>
        <v>#DIV/0!</v>
      </c>
      <c r="D49" s="47">
        <f t="shared" si="5"/>
        <v>0</v>
      </c>
      <c r="E49" s="47">
        <f t="shared" si="6"/>
        <v>0</v>
      </c>
      <c r="F49" s="47">
        <f t="shared" si="7"/>
        <v>0</v>
      </c>
      <c r="G49" s="47" t="e">
        <f t="shared" si="8"/>
        <v>#DIV/0!</v>
      </c>
      <c r="H49" s="53">
        <f t="shared" si="9"/>
        <v>0</v>
      </c>
      <c r="I49" s="50" t="e">
        <f t="shared" si="10"/>
        <v>#DIV/0!</v>
      </c>
    </row>
    <row r="51" spans="3:15" ht="12.75">
      <c r="C51" s="4"/>
      <c r="D51" s="4"/>
      <c r="E51" s="4"/>
      <c r="F51" s="4"/>
      <c r="G51" s="4"/>
      <c r="H51" s="4"/>
      <c r="I51" s="24"/>
      <c r="J51" s="4"/>
      <c r="K51" s="4"/>
      <c r="L51" s="4"/>
      <c r="M51" s="4"/>
      <c r="N51" s="4"/>
      <c r="O51" s="4"/>
    </row>
    <row r="52" spans="4:15" ht="12.75">
      <c r="D52" s="5"/>
      <c r="E52" s="5"/>
      <c r="F52" s="5"/>
      <c r="G52" s="5"/>
      <c r="H52" s="5"/>
      <c r="I52" s="25"/>
      <c r="J52" s="5"/>
      <c r="K52" s="5"/>
      <c r="L52" s="5"/>
      <c r="M52" s="5"/>
      <c r="N52" s="5"/>
      <c r="O52" s="5"/>
    </row>
    <row r="53" spans="4:15" ht="12.75">
      <c r="D53" s="5"/>
      <c r="E53" s="5"/>
      <c r="F53" s="5"/>
      <c r="G53" s="5"/>
      <c r="H53" s="4"/>
      <c r="I53" s="24"/>
      <c r="J53" s="4"/>
      <c r="K53" s="4"/>
      <c r="L53" s="4"/>
      <c r="M53" s="5"/>
      <c r="N53" s="5"/>
      <c r="O53" s="4"/>
    </row>
    <row r="54" spans="4:15" ht="12.75">
      <c r="D54" s="2"/>
      <c r="E54" s="2"/>
      <c r="F54" s="2"/>
      <c r="G54" s="2"/>
      <c r="H54" s="2"/>
      <c r="I54" s="26"/>
      <c r="J54" s="2"/>
      <c r="K54" s="2"/>
      <c r="L54" s="2"/>
      <c r="M54" s="2"/>
      <c r="N54" s="2"/>
      <c r="O54" s="2"/>
    </row>
    <row r="55" spans="4:15" ht="12.75">
      <c r="D55" s="6"/>
      <c r="E55" s="6"/>
      <c r="F55" s="6"/>
      <c r="G55" s="6"/>
      <c r="H55" s="2"/>
      <c r="I55" s="26"/>
      <c r="J55" s="2"/>
      <c r="K55" s="2"/>
      <c r="L55" s="2"/>
      <c r="M55" s="2"/>
      <c r="N55" s="2"/>
      <c r="O55" s="2"/>
    </row>
    <row r="56" spans="4:15" ht="12.75">
      <c r="D56" s="2"/>
      <c r="E56" s="2"/>
      <c r="F56" s="2"/>
      <c r="G56" s="2"/>
      <c r="H56" s="2"/>
      <c r="I56" s="26"/>
      <c r="J56" s="2"/>
      <c r="K56" s="2"/>
      <c r="L56" s="2"/>
      <c r="M56" s="2"/>
      <c r="N56" s="2"/>
      <c r="O56" s="2"/>
    </row>
    <row r="57" spans="4:15" ht="12.75">
      <c r="D57" s="6"/>
      <c r="E57" s="6"/>
      <c r="F57" s="6"/>
      <c r="G57" s="6"/>
      <c r="H57" s="2"/>
      <c r="I57" s="26"/>
      <c r="J57" s="2"/>
      <c r="K57" s="2"/>
      <c r="L57" s="2"/>
      <c r="M57" s="2"/>
      <c r="N57" s="2"/>
      <c r="O57" s="2"/>
    </row>
    <row r="58" spans="4:15" ht="12.75">
      <c r="D58" s="2"/>
      <c r="E58" s="2"/>
      <c r="F58" s="2"/>
      <c r="G58" s="2"/>
      <c r="H58" s="2"/>
      <c r="I58" s="26"/>
      <c r="J58" s="2"/>
      <c r="K58" s="2"/>
      <c r="L58" s="2"/>
      <c r="M58" s="2"/>
      <c r="N58" s="2"/>
      <c r="O58" s="2"/>
    </row>
    <row r="59" spans="4:15" ht="12.75">
      <c r="D59" s="6"/>
      <c r="E59" s="6"/>
      <c r="F59" s="2"/>
      <c r="G59" s="2"/>
      <c r="H59" s="2"/>
      <c r="I59" s="26"/>
      <c r="J59" s="2"/>
      <c r="K59" s="2"/>
      <c r="L59" s="2"/>
      <c r="M59" s="2"/>
      <c r="N59" s="2"/>
      <c r="O59" s="2"/>
    </row>
    <row r="60" spans="4:15" ht="12.75">
      <c r="D60" s="2"/>
      <c r="E60" s="2"/>
      <c r="F60" s="2"/>
      <c r="G60" s="2"/>
      <c r="H60" s="2"/>
      <c r="I60" s="26"/>
      <c r="J60" s="2"/>
      <c r="K60" s="2"/>
      <c r="L60" s="18"/>
      <c r="M60" s="2"/>
      <c r="N60" s="2"/>
      <c r="O60" s="2"/>
    </row>
    <row r="61" spans="4:15" ht="12.75">
      <c r="D61" s="6"/>
      <c r="E61" s="6"/>
      <c r="F61" s="6"/>
      <c r="G61" s="6"/>
      <c r="H61" s="2"/>
      <c r="I61" s="26"/>
      <c r="J61" s="2"/>
      <c r="K61" s="2"/>
      <c r="L61" s="18"/>
      <c r="M61" s="2"/>
      <c r="N61" s="2"/>
      <c r="O61" s="2"/>
    </row>
    <row r="62" spans="4:15" ht="12.75">
      <c r="D62" s="2"/>
      <c r="E62" s="6"/>
      <c r="F62" s="6"/>
      <c r="G62" s="6"/>
      <c r="H62" s="7"/>
      <c r="I62" s="26"/>
      <c r="J62" s="2"/>
      <c r="K62" s="7"/>
      <c r="L62" s="18"/>
      <c r="M62" s="2"/>
      <c r="N62" s="2"/>
      <c r="O62" s="2"/>
    </row>
    <row r="63" spans="4:15" ht="12.75">
      <c r="D63" s="6"/>
      <c r="E63" s="6"/>
      <c r="F63" s="6"/>
      <c r="G63" s="6"/>
      <c r="H63" s="2"/>
      <c r="I63" s="26"/>
      <c r="J63" s="2"/>
      <c r="K63" s="2"/>
      <c r="L63" s="18"/>
      <c r="M63" s="2"/>
      <c r="N63" s="2"/>
      <c r="O63" s="2"/>
    </row>
    <row r="64" spans="4:15" ht="12.75">
      <c r="D64" s="2"/>
      <c r="E64" s="2"/>
      <c r="F64" s="6"/>
      <c r="G64" s="6"/>
      <c r="H64" s="2"/>
      <c r="I64" s="26"/>
      <c r="J64" s="2"/>
      <c r="K64" s="2"/>
      <c r="L64" s="18"/>
      <c r="M64" s="2"/>
      <c r="N64" s="2"/>
      <c r="O64" s="2"/>
    </row>
    <row r="65" spans="4:15" ht="12.75">
      <c r="D65" s="8"/>
      <c r="E65" s="4"/>
      <c r="F65" s="4"/>
      <c r="G65" s="4"/>
      <c r="H65" s="4"/>
      <c r="I65" s="24"/>
      <c r="J65" s="4"/>
      <c r="K65" s="4"/>
      <c r="L65" s="18"/>
      <c r="M65" s="4"/>
      <c r="N65" s="4"/>
      <c r="O65" s="4"/>
    </row>
    <row r="66" spans="4:15" ht="12.75">
      <c r="D66" s="5"/>
      <c r="E66" s="5"/>
      <c r="F66" s="5"/>
      <c r="G66" s="5"/>
      <c r="H66" s="5"/>
      <c r="I66" s="25"/>
      <c r="J66" s="5"/>
      <c r="K66" s="5"/>
      <c r="L66" s="18"/>
      <c r="M66" s="5"/>
      <c r="N66" s="5"/>
      <c r="O66" s="5"/>
    </row>
    <row r="67" spans="4:15" ht="12.75">
      <c r="D67" s="5"/>
      <c r="E67" s="5"/>
      <c r="F67" s="5"/>
      <c r="G67" s="5"/>
      <c r="H67" s="5"/>
      <c r="I67" s="25"/>
      <c r="J67" s="5"/>
      <c r="K67" s="5"/>
      <c r="L67" s="18"/>
      <c r="M67" s="5"/>
      <c r="N67" s="5"/>
      <c r="O67" s="5"/>
    </row>
    <row r="68" spans="4:15" ht="12.75">
      <c r="D68" s="5"/>
      <c r="E68" s="4"/>
      <c r="F68" s="4"/>
      <c r="G68" s="4"/>
      <c r="H68" s="4"/>
      <c r="I68" s="24"/>
      <c r="J68" s="4"/>
      <c r="K68" s="4"/>
      <c r="L68" s="18"/>
      <c r="M68" s="4"/>
      <c r="N68" s="4"/>
      <c r="O68" s="4"/>
    </row>
    <row r="69" spans="4:15" ht="12.75">
      <c r="D69" s="5"/>
      <c r="E69" s="5"/>
      <c r="F69" s="5"/>
      <c r="G69" s="5"/>
      <c r="H69" s="5"/>
      <c r="I69" s="25"/>
      <c r="J69" s="5"/>
      <c r="K69" s="9"/>
      <c r="L69" s="18"/>
      <c r="M69" s="5"/>
      <c r="N69" s="5"/>
      <c r="O69" s="5"/>
    </row>
    <row r="70" spans="4:15" ht="12.75">
      <c r="D70" s="6"/>
      <c r="E70" s="6"/>
      <c r="F70" s="6"/>
      <c r="G70" s="6"/>
      <c r="H70" s="6"/>
      <c r="I70" s="26"/>
      <c r="J70" s="6"/>
      <c r="K70" s="6"/>
      <c r="L70" s="4"/>
      <c r="M70" s="4"/>
      <c r="N70" s="4"/>
      <c r="O70" s="4"/>
    </row>
    <row r="71" spans="4:15" ht="12.75">
      <c r="D71" s="6"/>
      <c r="E71" s="6"/>
      <c r="F71" s="6"/>
      <c r="G71" s="6"/>
      <c r="H71" s="6"/>
      <c r="I71" s="26"/>
      <c r="J71" s="6"/>
      <c r="K71" s="6"/>
      <c r="L71" s="4"/>
      <c r="M71" s="4"/>
      <c r="N71" s="4"/>
      <c r="O71" s="4"/>
    </row>
    <row r="72" spans="4:15" ht="12.75">
      <c r="D72" s="6"/>
      <c r="E72" s="6"/>
      <c r="F72" s="6"/>
      <c r="G72" s="6"/>
      <c r="H72" s="6"/>
      <c r="I72" s="26"/>
      <c r="J72" s="6"/>
      <c r="K72" s="6"/>
      <c r="L72" s="4"/>
      <c r="M72" s="4"/>
      <c r="N72" s="4"/>
      <c r="O72" s="4"/>
    </row>
    <row r="73" spans="4:15" ht="12.75">
      <c r="D73" s="6"/>
      <c r="E73" s="6"/>
      <c r="F73" s="6"/>
      <c r="G73" s="6"/>
      <c r="H73" s="6"/>
      <c r="I73" s="26"/>
      <c r="J73" s="6"/>
      <c r="K73" s="6"/>
      <c r="L73" s="4"/>
      <c r="M73" s="4"/>
      <c r="N73" s="4"/>
      <c r="O73" s="4"/>
    </row>
    <row r="74" spans="1:15" ht="12.75">
      <c r="A74" s="18"/>
      <c r="B74" s="18"/>
      <c r="C74" s="5"/>
      <c r="D74" s="6"/>
      <c r="E74" s="6"/>
      <c r="F74" s="6"/>
      <c r="G74" s="6"/>
      <c r="H74" s="6"/>
      <c r="I74" s="26"/>
      <c r="J74" s="6"/>
      <c r="K74" s="6"/>
      <c r="L74" s="4"/>
      <c r="M74" s="4"/>
      <c r="N74" s="4"/>
      <c r="O74" s="4"/>
    </row>
    <row r="75" spans="1:15" ht="12.75">
      <c r="A75" s="18"/>
      <c r="B75" s="18"/>
      <c r="C75" s="5"/>
      <c r="D75" s="6"/>
      <c r="E75" s="6"/>
      <c r="F75" s="6"/>
      <c r="G75" s="6"/>
      <c r="H75" s="6"/>
      <c r="I75" s="26"/>
      <c r="J75" s="6"/>
      <c r="K75" s="6"/>
      <c r="L75" s="4"/>
      <c r="M75" s="4"/>
      <c r="N75" s="4"/>
      <c r="O75" s="4"/>
    </row>
    <row r="76" spans="1:15" ht="12.75">
      <c r="A76" s="18"/>
      <c r="B76" s="18"/>
      <c r="C76" s="5"/>
      <c r="D76" s="6"/>
      <c r="E76" s="6"/>
      <c r="F76" s="6"/>
      <c r="G76" s="6"/>
      <c r="H76" s="6"/>
      <c r="I76" s="26"/>
      <c r="J76" s="6"/>
      <c r="K76" s="6"/>
      <c r="L76" s="4"/>
      <c r="M76" s="4"/>
      <c r="N76" s="4"/>
      <c r="O76" s="4"/>
    </row>
    <row r="77" spans="1:15" ht="12.75">
      <c r="A77" s="18"/>
      <c r="B77" s="18"/>
      <c r="C77" s="10"/>
      <c r="D77" s="6"/>
      <c r="E77" s="10"/>
      <c r="F77" s="10"/>
      <c r="G77" s="10"/>
      <c r="H77" s="10"/>
      <c r="I77" s="27"/>
      <c r="J77" s="10"/>
      <c r="K77" s="11"/>
      <c r="L77" s="10"/>
      <c r="M77" s="10"/>
      <c r="N77" s="10"/>
      <c r="O77" s="10"/>
    </row>
    <row r="78" spans="1:15" ht="12.75">
      <c r="A78" s="18"/>
      <c r="B78" s="18"/>
      <c r="C78" s="12"/>
      <c r="D78" s="6"/>
      <c r="E78" s="6"/>
      <c r="F78" s="6"/>
      <c r="G78" s="6"/>
      <c r="H78" s="6"/>
      <c r="I78" s="26"/>
      <c r="J78" s="6"/>
      <c r="K78" s="6"/>
      <c r="L78" s="10"/>
      <c r="M78" s="10"/>
      <c r="N78" s="10"/>
      <c r="O78" s="10"/>
    </row>
    <row r="79" spans="3:15" ht="12.75">
      <c r="C79" s="10"/>
      <c r="D79" s="6"/>
      <c r="E79" s="10"/>
      <c r="F79" s="10"/>
      <c r="G79" s="10"/>
      <c r="H79" s="10"/>
      <c r="I79" s="27"/>
      <c r="J79" s="10"/>
      <c r="K79" s="11"/>
      <c r="L79" s="10"/>
      <c r="M79" s="10"/>
      <c r="N79" s="10"/>
      <c r="O79" s="10"/>
    </row>
    <row r="80" spans="3:15" ht="12.75">
      <c r="C80" s="10"/>
      <c r="D80" s="10"/>
      <c r="E80" s="10"/>
      <c r="F80" s="10"/>
      <c r="G80" s="10"/>
      <c r="H80" s="10"/>
      <c r="I80" s="27"/>
      <c r="J80" s="10"/>
      <c r="K80" s="10"/>
      <c r="L80" s="10"/>
      <c r="M80" s="10"/>
      <c r="N80" s="10"/>
      <c r="O80" s="10"/>
    </row>
    <row r="81" spans="3:15" ht="12.75">
      <c r="C81" s="10"/>
      <c r="D81" s="10"/>
      <c r="E81" s="10"/>
      <c r="F81" s="10"/>
      <c r="G81" s="10"/>
      <c r="H81" s="10"/>
      <c r="I81" s="27"/>
      <c r="J81" s="10"/>
      <c r="K81" s="10"/>
      <c r="L81" s="10"/>
      <c r="M81" s="10"/>
      <c r="N81" s="10"/>
      <c r="O81" s="10"/>
    </row>
    <row r="82" spans="3:15" ht="12.75">
      <c r="C82" s="10"/>
      <c r="D82" s="10"/>
      <c r="E82" s="10"/>
      <c r="F82" s="10"/>
      <c r="G82" s="10"/>
      <c r="H82" s="10"/>
      <c r="I82" s="27"/>
      <c r="J82" s="10"/>
      <c r="K82" s="10"/>
      <c r="L82" s="10"/>
      <c r="M82" s="10"/>
      <c r="N82" s="10"/>
      <c r="O82" s="10"/>
    </row>
    <row r="83" spans="3:15" ht="12.75">
      <c r="C83" s="10"/>
      <c r="D83" s="10"/>
      <c r="E83" s="10"/>
      <c r="F83" s="10"/>
      <c r="G83" s="10"/>
      <c r="H83" s="10"/>
      <c r="I83" s="27"/>
      <c r="J83" s="10"/>
      <c r="K83" s="10"/>
      <c r="L83" s="10"/>
      <c r="M83" s="10"/>
      <c r="N83" s="10"/>
      <c r="O83" s="10"/>
    </row>
    <row r="84" spans="3:15" ht="12.75">
      <c r="C84" s="10"/>
      <c r="D84" s="10"/>
      <c r="E84" s="10"/>
      <c r="F84" s="10"/>
      <c r="G84" s="10"/>
      <c r="H84" s="10"/>
      <c r="I84" s="27"/>
      <c r="J84" s="10"/>
      <c r="K84" s="10"/>
      <c r="L84" s="10"/>
      <c r="M84" s="10"/>
      <c r="N84" s="10"/>
      <c r="O84" s="10"/>
    </row>
    <row r="85" spans="3:15" ht="12.75">
      <c r="C85" s="10"/>
      <c r="D85" s="10"/>
      <c r="E85" s="10"/>
      <c r="F85" s="10"/>
      <c r="G85" s="10"/>
      <c r="H85" s="10"/>
      <c r="I85" s="27"/>
      <c r="J85" s="10"/>
      <c r="K85" s="10"/>
      <c r="L85" s="10"/>
      <c r="M85" s="10"/>
      <c r="N85" s="10"/>
      <c r="O85" s="10"/>
    </row>
    <row r="86" spans="3:15" ht="12.75">
      <c r="C86" s="10"/>
      <c r="D86" s="10"/>
      <c r="E86" s="10"/>
      <c r="F86" s="10"/>
      <c r="G86" s="10"/>
      <c r="H86" s="10"/>
      <c r="I86" s="27"/>
      <c r="J86" s="10"/>
      <c r="K86" s="10"/>
      <c r="L86" s="10"/>
      <c r="M86" s="10"/>
      <c r="N86" s="10"/>
      <c r="O86" s="10"/>
    </row>
    <row r="87" spans="3:15" ht="12.75">
      <c r="C87" s="10"/>
      <c r="D87" s="10"/>
      <c r="E87" s="10"/>
      <c r="F87" s="10"/>
      <c r="G87" s="10"/>
      <c r="H87" s="10"/>
      <c r="I87" s="27"/>
      <c r="J87" s="10"/>
      <c r="K87" s="10"/>
      <c r="L87" s="10"/>
      <c r="M87" s="10"/>
      <c r="N87" s="10"/>
      <c r="O87" s="10"/>
    </row>
    <row r="88" spans="3:15" ht="12.75">
      <c r="C88" s="10"/>
      <c r="D88" s="10"/>
      <c r="E88" s="10"/>
      <c r="F88" s="10"/>
      <c r="G88" s="10"/>
      <c r="H88" s="10"/>
      <c r="I88" s="27"/>
      <c r="J88" s="10"/>
      <c r="K88" s="10"/>
      <c r="L88" s="10"/>
      <c r="M88" s="10"/>
      <c r="N88" s="10"/>
      <c r="O88" s="10"/>
    </row>
    <row r="89" spans="3:15" ht="12.75">
      <c r="C89" s="10"/>
      <c r="D89" s="10"/>
      <c r="E89" s="10"/>
      <c r="F89" s="10"/>
      <c r="G89" s="10"/>
      <c r="H89" s="10"/>
      <c r="I89" s="27"/>
      <c r="J89" s="10"/>
      <c r="K89" s="10"/>
      <c r="L89" s="10"/>
      <c r="M89" s="10"/>
      <c r="N89" s="10"/>
      <c r="O89" s="10"/>
    </row>
    <row r="90" spans="3:15" ht="12.75">
      <c r="C90" s="10"/>
      <c r="D90" s="10"/>
      <c r="E90" s="10"/>
      <c r="F90" s="10"/>
      <c r="G90" s="10"/>
      <c r="H90" s="10"/>
      <c r="I90" s="27"/>
      <c r="J90" s="10"/>
      <c r="K90" s="10"/>
      <c r="L90" s="10"/>
      <c r="M90" s="10"/>
      <c r="N90" s="10"/>
      <c r="O90" s="10"/>
    </row>
    <row r="91" spans="3:15" ht="12.75">
      <c r="C91" s="10"/>
      <c r="D91" s="10"/>
      <c r="E91" s="10"/>
      <c r="F91" s="10"/>
      <c r="G91" s="10"/>
      <c r="H91" s="10"/>
      <c r="I91" s="27"/>
      <c r="J91" s="10"/>
      <c r="K91" s="10"/>
      <c r="L91" s="10"/>
      <c r="M91" s="10"/>
      <c r="N91" s="10"/>
      <c r="O91" s="10"/>
    </row>
    <row r="92" spans="3:15" ht="12.75">
      <c r="C92" s="10"/>
      <c r="D92" s="10"/>
      <c r="E92" s="10"/>
      <c r="F92" s="10"/>
      <c r="G92" s="10"/>
      <c r="H92" s="10"/>
      <c r="I92" s="27"/>
      <c r="J92" s="10"/>
      <c r="K92" s="10"/>
      <c r="L92" s="10"/>
      <c r="M92" s="10"/>
      <c r="N92" s="10"/>
      <c r="O92" s="10"/>
    </row>
    <row r="93" spans="3:15" ht="12.75">
      <c r="C93" s="10"/>
      <c r="D93" s="10"/>
      <c r="E93" s="10"/>
      <c r="F93" s="10"/>
      <c r="G93" s="10"/>
      <c r="H93" s="10"/>
      <c r="I93" s="27"/>
      <c r="J93" s="10"/>
      <c r="K93" s="10"/>
      <c r="L93" s="10"/>
      <c r="M93" s="10"/>
      <c r="N93" s="10"/>
      <c r="O93" s="10"/>
    </row>
    <row r="94" spans="3:15" ht="12.75">
      <c r="C94" s="10"/>
      <c r="D94" s="10"/>
      <c r="E94" s="10"/>
      <c r="F94" s="10"/>
      <c r="G94" s="10"/>
      <c r="H94" s="10"/>
      <c r="I94" s="27"/>
      <c r="J94" s="10"/>
      <c r="K94" s="10"/>
      <c r="L94" s="10"/>
      <c r="M94" s="10"/>
      <c r="N94" s="10"/>
      <c r="O94" s="10"/>
    </row>
    <row r="95" spans="3:15" ht="12.75">
      <c r="C95" s="10"/>
      <c r="D95" s="10"/>
      <c r="E95" s="10"/>
      <c r="F95" s="10"/>
      <c r="G95" s="10"/>
      <c r="H95" s="10"/>
      <c r="I95" s="27"/>
      <c r="J95" s="10"/>
      <c r="K95" s="10"/>
      <c r="L95" s="10"/>
      <c r="M95" s="10"/>
      <c r="N95" s="10"/>
      <c r="O95" s="10"/>
    </row>
    <row r="96" spans="3:15" ht="12.75">
      <c r="C96" s="10"/>
      <c r="D96" s="10"/>
      <c r="E96" s="10"/>
      <c r="F96" s="10"/>
      <c r="G96" s="10"/>
      <c r="H96" s="10"/>
      <c r="I96" s="27"/>
      <c r="J96" s="10"/>
      <c r="K96" s="10"/>
      <c r="L96" s="10"/>
      <c r="M96" s="10"/>
      <c r="N96" s="10"/>
      <c r="O96" s="10"/>
    </row>
    <row r="97" spans="3:15" ht="12.75">
      <c r="C97" s="10"/>
      <c r="D97" s="10"/>
      <c r="E97" s="10"/>
      <c r="F97" s="10"/>
      <c r="G97" s="10"/>
      <c r="H97" s="10"/>
      <c r="I97" s="27"/>
      <c r="J97" s="10"/>
      <c r="K97" s="10"/>
      <c r="L97" s="10"/>
      <c r="M97" s="10"/>
      <c r="N97" s="10"/>
      <c r="O97" s="10"/>
    </row>
    <row r="98" spans="3:15" ht="12.75">
      <c r="C98" s="10"/>
      <c r="D98" s="10"/>
      <c r="E98" s="10"/>
      <c r="F98" s="10"/>
      <c r="G98" s="10"/>
      <c r="H98" s="10"/>
      <c r="I98" s="27"/>
      <c r="J98" s="10"/>
      <c r="K98" s="10"/>
      <c r="L98" s="10"/>
      <c r="M98" s="10"/>
      <c r="N98" s="10"/>
      <c r="O98" s="10"/>
    </row>
    <row r="99" spans="3:15" ht="12.75">
      <c r="C99" s="10"/>
      <c r="D99" s="10"/>
      <c r="E99" s="10"/>
      <c r="F99" s="10"/>
      <c r="G99" s="10"/>
      <c r="H99" s="10"/>
      <c r="I99" s="27"/>
      <c r="J99" s="10"/>
      <c r="K99" s="10"/>
      <c r="L99" s="10"/>
      <c r="M99" s="10"/>
      <c r="N99" s="10"/>
      <c r="O99" s="10"/>
    </row>
    <row r="100" spans="3:15" ht="12.75">
      <c r="C100" s="10"/>
      <c r="D100" s="10"/>
      <c r="E100" s="10"/>
      <c r="F100" s="10"/>
      <c r="G100" s="10"/>
      <c r="H100" s="10"/>
      <c r="I100" s="27"/>
      <c r="J100" s="10"/>
      <c r="K100" s="10"/>
      <c r="L100" s="10"/>
      <c r="M100" s="10"/>
      <c r="N100" s="10"/>
      <c r="O100" s="10"/>
    </row>
    <row r="101" spans="3:15" ht="12.75">
      <c r="C101" s="10"/>
      <c r="D101" s="10"/>
      <c r="E101" s="10"/>
      <c r="F101" s="10"/>
      <c r="G101" s="10"/>
      <c r="H101" s="10"/>
      <c r="I101" s="27"/>
      <c r="J101" s="10"/>
      <c r="K101" s="10"/>
      <c r="L101" s="10"/>
      <c r="M101" s="10"/>
      <c r="N101" s="10"/>
      <c r="O101" s="10"/>
    </row>
    <row r="102" spans="3:15" ht="12.75">
      <c r="C102" s="10"/>
      <c r="D102" s="10"/>
      <c r="E102" s="10"/>
      <c r="F102" s="10"/>
      <c r="G102" s="10"/>
      <c r="H102" s="10"/>
      <c r="I102" s="27"/>
      <c r="J102" s="10"/>
      <c r="K102" s="10"/>
      <c r="L102" s="10"/>
      <c r="M102" s="10"/>
      <c r="N102" s="10"/>
      <c r="O102" s="10"/>
    </row>
    <row r="103" spans="3:15" ht="12.75">
      <c r="C103" s="10"/>
      <c r="D103" s="10"/>
      <c r="E103" s="10"/>
      <c r="F103" s="10"/>
      <c r="G103" s="10"/>
      <c r="H103" s="10"/>
      <c r="I103" s="27"/>
      <c r="J103" s="10"/>
      <c r="K103" s="10"/>
      <c r="L103" s="10"/>
      <c r="M103" s="10"/>
      <c r="N103" s="10"/>
      <c r="O103" s="10"/>
    </row>
    <row r="104" spans="3:15" ht="12.75">
      <c r="C104" s="10"/>
      <c r="D104" s="10"/>
      <c r="E104" s="10"/>
      <c r="F104" s="10"/>
      <c r="G104" s="10"/>
      <c r="H104" s="10"/>
      <c r="I104" s="27"/>
      <c r="J104" s="10"/>
      <c r="K104" s="10"/>
      <c r="L104" s="10"/>
      <c r="M104" s="10"/>
      <c r="N104" s="10"/>
      <c r="O104" s="10"/>
    </row>
    <row r="105" spans="3:15" ht="12.75">
      <c r="C105" s="10"/>
      <c r="D105" s="10"/>
      <c r="E105" s="10"/>
      <c r="F105" s="10"/>
      <c r="G105" s="10"/>
      <c r="H105" s="10"/>
      <c r="I105" s="27"/>
      <c r="J105" s="10"/>
      <c r="K105" s="10"/>
      <c r="L105" s="10"/>
      <c r="M105" s="10"/>
      <c r="N105" s="10"/>
      <c r="O105" s="10"/>
    </row>
    <row r="106" spans="3:15" ht="12.75">
      <c r="C106" s="10"/>
      <c r="D106" s="10"/>
      <c r="E106" s="10"/>
      <c r="F106" s="10"/>
      <c r="G106" s="10"/>
      <c r="H106" s="10"/>
      <c r="I106" s="27"/>
      <c r="J106" s="10"/>
      <c r="K106" s="10"/>
      <c r="L106" s="10"/>
      <c r="M106" s="10"/>
      <c r="N106" s="10"/>
      <c r="O106" s="10"/>
    </row>
    <row r="107" spans="3:15" ht="12.75">
      <c r="C107" s="10"/>
      <c r="D107" s="10"/>
      <c r="E107" s="10"/>
      <c r="F107" s="10"/>
      <c r="G107" s="10"/>
      <c r="H107" s="10"/>
      <c r="I107" s="27"/>
      <c r="J107" s="10"/>
      <c r="K107" s="10"/>
      <c r="L107" s="10"/>
      <c r="M107" s="10"/>
      <c r="N107" s="10"/>
      <c r="O107" s="10"/>
    </row>
    <row r="108" spans="3:15" ht="12.75">
      <c r="C108" s="10"/>
      <c r="D108" s="10"/>
      <c r="E108" s="10"/>
      <c r="F108" s="10"/>
      <c r="G108" s="10"/>
      <c r="H108" s="10"/>
      <c r="I108" s="27"/>
      <c r="J108" s="10"/>
      <c r="K108" s="10"/>
      <c r="L108" s="10"/>
      <c r="M108" s="10"/>
      <c r="N108" s="10"/>
      <c r="O108" s="10"/>
    </row>
    <row r="109" spans="3:15" ht="12.75">
      <c r="C109" s="10"/>
      <c r="D109" s="10"/>
      <c r="E109" s="10"/>
      <c r="F109" s="10"/>
      <c r="G109" s="10"/>
      <c r="H109" s="10"/>
      <c r="I109" s="27"/>
      <c r="J109" s="10"/>
      <c r="K109" s="10"/>
      <c r="L109" s="10"/>
      <c r="M109" s="10"/>
      <c r="N109" s="10"/>
      <c r="O109" s="10"/>
    </row>
    <row r="110" spans="3:15" ht="12.75">
      <c r="C110" s="10"/>
      <c r="D110" s="10"/>
      <c r="E110" s="10"/>
      <c r="F110" s="10"/>
      <c r="G110" s="10"/>
      <c r="H110" s="10"/>
      <c r="I110" s="27"/>
      <c r="J110" s="10"/>
      <c r="K110" s="10"/>
      <c r="L110" s="10"/>
      <c r="M110" s="10"/>
      <c r="N110" s="10"/>
      <c r="O110" s="10"/>
    </row>
    <row r="111" spans="3:15" ht="12.75">
      <c r="C111" s="10"/>
      <c r="D111" s="10"/>
      <c r="E111" s="10"/>
      <c r="F111" s="10"/>
      <c r="G111" s="10"/>
      <c r="H111" s="10"/>
      <c r="I111" s="27"/>
      <c r="J111" s="10"/>
      <c r="K111" s="10"/>
      <c r="L111" s="10"/>
      <c r="M111" s="10"/>
      <c r="N111" s="10"/>
      <c r="O111" s="10"/>
    </row>
    <row r="112" spans="3:15" ht="12.75">
      <c r="C112" s="10"/>
      <c r="D112" s="10"/>
      <c r="E112" s="10"/>
      <c r="F112" s="10"/>
      <c r="G112" s="10"/>
      <c r="H112" s="10"/>
      <c r="I112" s="27"/>
      <c r="J112" s="10"/>
      <c r="K112" s="10"/>
      <c r="L112" s="10"/>
      <c r="M112" s="10"/>
      <c r="N112" s="10"/>
      <c r="O112" s="10"/>
    </row>
    <row r="113" spans="3:15" ht="12.75">
      <c r="C113" s="10"/>
      <c r="D113" s="10"/>
      <c r="E113" s="10"/>
      <c r="F113" s="10"/>
      <c r="G113" s="10"/>
      <c r="H113" s="10"/>
      <c r="I113" s="27"/>
      <c r="J113" s="10"/>
      <c r="K113" s="10"/>
      <c r="L113" s="10"/>
      <c r="M113" s="10"/>
      <c r="N113" s="10"/>
      <c r="O113" s="10"/>
    </row>
    <row r="114" spans="3:15" ht="12.75">
      <c r="C114" s="10"/>
      <c r="D114" s="10"/>
      <c r="E114" s="10"/>
      <c r="F114" s="10"/>
      <c r="G114" s="10"/>
      <c r="H114" s="10"/>
      <c r="I114" s="27"/>
      <c r="J114" s="10"/>
      <c r="K114" s="10"/>
      <c r="L114" s="10"/>
      <c r="M114" s="10"/>
      <c r="N114" s="10"/>
      <c r="O114" s="10"/>
    </row>
    <row r="115" spans="3:15" ht="12.75">
      <c r="C115" s="10"/>
      <c r="D115" s="10"/>
      <c r="E115" s="10"/>
      <c r="F115" s="10"/>
      <c r="G115" s="10"/>
      <c r="H115" s="10"/>
      <c r="I115" s="27"/>
      <c r="J115" s="10"/>
      <c r="K115" s="10"/>
      <c r="L115" s="10"/>
      <c r="M115" s="10"/>
      <c r="N115" s="10"/>
      <c r="O115" s="10"/>
    </row>
    <row r="116" spans="3:15" ht="12.75">
      <c r="C116" s="10"/>
      <c r="D116" s="10"/>
      <c r="E116" s="10"/>
      <c r="F116" s="10"/>
      <c r="G116" s="10"/>
      <c r="H116" s="10"/>
      <c r="I116" s="27"/>
      <c r="J116" s="10"/>
      <c r="K116" s="10"/>
      <c r="L116" s="10"/>
      <c r="M116" s="10"/>
      <c r="N116" s="10"/>
      <c r="O116" s="10"/>
    </row>
    <row r="117" spans="3:15" ht="12.75">
      <c r="C117" s="10"/>
      <c r="D117" s="10"/>
      <c r="E117" s="10"/>
      <c r="F117" s="10"/>
      <c r="G117" s="10"/>
      <c r="H117" s="10"/>
      <c r="I117" s="27"/>
      <c r="J117" s="10"/>
      <c r="K117" s="10"/>
      <c r="L117" s="10"/>
      <c r="M117" s="10"/>
      <c r="N117" s="10"/>
      <c r="O117" s="10"/>
    </row>
    <row r="118" spans="3:15" ht="12.75">
      <c r="C118" s="10"/>
      <c r="D118" s="10"/>
      <c r="E118" s="10"/>
      <c r="F118" s="10"/>
      <c r="G118" s="10"/>
      <c r="H118" s="10"/>
      <c r="I118" s="27"/>
      <c r="J118" s="10"/>
      <c r="K118" s="10"/>
      <c r="L118" s="10"/>
      <c r="M118" s="10"/>
      <c r="N118" s="10"/>
      <c r="O118" s="10"/>
    </row>
    <row r="119" spans="3:15" ht="12.75">
      <c r="C119" s="10"/>
      <c r="D119" s="10"/>
      <c r="E119" s="10"/>
      <c r="F119" s="10"/>
      <c r="G119" s="10"/>
      <c r="H119" s="10"/>
      <c r="I119" s="27"/>
      <c r="J119" s="10"/>
      <c r="K119" s="10"/>
      <c r="L119" s="10"/>
      <c r="M119" s="10"/>
      <c r="N119" s="10"/>
      <c r="O119" s="10"/>
    </row>
    <row r="120" spans="3:15" ht="12.75">
      <c r="C120" s="10"/>
      <c r="D120" s="10"/>
      <c r="E120" s="10"/>
      <c r="F120" s="10"/>
      <c r="G120" s="10"/>
      <c r="H120" s="10"/>
      <c r="I120" s="27"/>
      <c r="J120" s="10"/>
      <c r="K120" s="10"/>
      <c r="L120" s="10"/>
      <c r="M120" s="10"/>
      <c r="N120" s="10"/>
      <c r="O120" s="10"/>
    </row>
    <row r="121" spans="3:15" ht="12.75">
      <c r="C121" s="10"/>
      <c r="D121" s="10"/>
      <c r="E121" s="10"/>
      <c r="F121" s="10"/>
      <c r="G121" s="10"/>
      <c r="H121" s="10"/>
      <c r="I121" s="27"/>
      <c r="J121" s="10"/>
      <c r="K121" s="10"/>
      <c r="L121" s="10"/>
      <c r="M121" s="10"/>
      <c r="N121" s="10"/>
      <c r="O121" s="10"/>
    </row>
    <row r="122" spans="3:15" ht="12.75">
      <c r="C122" s="10"/>
      <c r="D122" s="10"/>
      <c r="E122" s="10"/>
      <c r="F122" s="10"/>
      <c r="G122" s="10"/>
      <c r="H122" s="10"/>
      <c r="I122" s="27"/>
      <c r="J122" s="10"/>
      <c r="K122" s="10"/>
      <c r="L122" s="10"/>
      <c r="M122" s="10"/>
      <c r="N122" s="10"/>
      <c r="O122" s="10"/>
    </row>
    <row r="123" spans="3:15" ht="12.75">
      <c r="C123" s="10"/>
      <c r="D123" s="10"/>
      <c r="E123" s="10"/>
      <c r="F123" s="10"/>
      <c r="G123" s="10"/>
      <c r="H123" s="10"/>
      <c r="I123" s="27"/>
      <c r="J123" s="10"/>
      <c r="K123" s="10"/>
      <c r="L123" s="10"/>
      <c r="M123" s="10"/>
      <c r="N123" s="10"/>
      <c r="O123" s="10"/>
    </row>
    <row r="124" spans="3:15" ht="12.75">
      <c r="C124" s="10"/>
      <c r="D124" s="10"/>
      <c r="E124" s="10"/>
      <c r="F124" s="10"/>
      <c r="G124" s="10"/>
      <c r="H124" s="10"/>
      <c r="I124" s="27"/>
      <c r="J124" s="10"/>
      <c r="K124" s="10"/>
      <c r="L124" s="10"/>
      <c r="M124" s="10"/>
      <c r="N124" s="10"/>
      <c r="O124" s="10"/>
    </row>
    <row r="125" spans="3:15" ht="12.75">
      <c r="C125" s="10"/>
      <c r="D125" s="10"/>
      <c r="E125" s="10"/>
      <c r="F125" s="10"/>
      <c r="G125" s="10"/>
      <c r="H125" s="10"/>
      <c r="I125" s="27"/>
      <c r="J125" s="10"/>
      <c r="K125" s="10"/>
      <c r="L125" s="10"/>
      <c r="M125" s="10"/>
      <c r="N125" s="10"/>
      <c r="O125" s="10"/>
    </row>
    <row r="126" spans="3:15" ht="12.75">
      <c r="C126" s="10"/>
      <c r="D126" s="10"/>
      <c r="E126" s="10"/>
      <c r="F126" s="10"/>
      <c r="G126" s="10"/>
      <c r="H126" s="10"/>
      <c r="I126" s="27"/>
      <c r="J126" s="10"/>
      <c r="K126" s="10"/>
      <c r="L126" s="10"/>
      <c r="M126" s="10"/>
      <c r="N126" s="10"/>
      <c r="O126" s="10"/>
    </row>
    <row r="127" spans="3:15" ht="12.75">
      <c r="C127" s="10"/>
      <c r="D127" s="10"/>
      <c r="E127" s="10"/>
      <c r="F127" s="10"/>
      <c r="G127" s="10"/>
      <c r="H127" s="10"/>
      <c r="I127" s="27"/>
      <c r="J127" s="10"/>
      <c r="K127" s="10"/>
      <c r="L127" s="10"/>
      <c r="M127" s="10"/>
      <c r="N127" s="10"/>
      <c r="O127" s="10"/>
    </row>
    <row r="128" spans="3:15" ht="12.75">
      <c r="C128" s="10"/>
      <c r="D128" s="10"/>
      <c r="E128" s="10"/>
      <c r="F128" s="10"/>
      <c r="G128" s="10"/>
      <c r="H128" s="10"/>
      <c r="I128" s="27"/>
      <c r="J128" s="10"/>
      <c r="K128" s="10"/>
      <c r="L128" s="10"/>
      <c r="M128" s="10"/>
      <c r="N128" s="10"/>
      <c r="O128" s="10"/>
    </row>
    <row r="129" spans="3:15" ht="12.75">
      <c r="C129" s="10"/>
      <c r="D129" s="10"/>
      <c r="E129" s="10"/>
      <c r="F129" s="10"/>
      <c r="G129" s="10"/>
      <c r="H129" s="10"/>
      <c r="I129" s="27"/>
      <c r="J129" s="10"/>
      <c r="K129" s="10"/>
      <c r="L129" s="10"/>
      <c r="M129" s="10"/>
      <c r="N129" s="10"/>
      <c r="O129" s="10"/>
    </row>
    <row r="130" spans="3:15" ht="12.75">
      <c r="C130" s="10"/>
      <c r="D130" s="10"/>
      <c r="E130" s="10"/>
      <c r="F130" s="10"/>
      <c r="G130" s="10"/>
      <c r="H130" s="10"/>
      <c r="I130" s="27"/>
      <c r="J130" s="10"/>
      <c r="K130" s="10"/>
      <c r="L130" s="10"/>
      <c r="M130" s="10"/>
      <c r="N130" s="10"/>
      <c r="O130" s="10"/>
    </row>
    <row r="131" spans="3:15" ht="12.75">
      <c r="C131" s="10"/>
      <c r="D131" s="10"/>
      <c r="E131" s="10"/>
      <c r="F131" s="10"/>
      <c r="G131" s="10"/>
      <c r="H131" s="10"/>
      <c r="I131" s="27"/>
      <c r="J131" s="10"/>
      <c r="K131" s="10"/>
      <c r="L131" s="10"/>
      <c r="M131" s="10"/>
      <c r="N131" s="10"/>
      <c r="O131" s="10"/>
    </row>
    <row r="132" spans="3:15" ht="12.75">
      <c r="C132" s="10"/>
      <c r="D132" s="10"/>
      <c r="E132" s="10"/>
      <c r="F132" s="10"/>
      <c r="G132" s="10"/>
      <c r="H132" s="10"/>
      <c r="I132" s="27"/>
      <c r="J132" s="10"/>
      <c r="K132" s="10"/>
      <c r="L132" s="10"/>
      <c r="M132" s="10"/>
      <c r="N132" s="10"/>
      <c r="O132" s="10"/>
    </row>
    <row r="133" spans="3:15" ht="12.75">
      <c r="C133" s="10"/>
      <c r="D133" s="10"/>
      <c r="E133" s="10"/>
      <c r="F133" s="10"/>
      <c r="G133" s="10"/>
      <c r="H133" s="10"/>
      <c r="I133" s="27"/>
      <c r="J133" s="10"/>
      <c r="K133" s="10"/>
      <c r="L133" s="10"/>
      <c r="M133" s="10"/>
      <c r="N133" s="10"/>
      <c r="O133" s="10"/>
    </row>
    <row r="134" spans="3:15" ht="12.75">
      <c r="C134" s="10"/>
      <c r="D134" s="10"/>
      <c r="E134" s="10"/>
      <c r="F134" s="10"/>
      <c r="G134" s="10"/>
      <c r="H134" s="10"/>
      <c r="I134" s="27"/>
      <c r="J134" s="10"/>
      <c r="K134" s="10"/>
      <c r="L134" s="10"/>
      <c r="M134" s="10"/>
      <c r="N134" s="10"/>
      <c r="O134" s="10"/>
    </row>
    <row r="135" spans="3:15" ht="12.75">
      <c r="C135" s="10"/>
      <c r="D135" s="10"/>
      <c r="E135" s="10"/>
      <c r="F135" s="10"/>
      <c r="G135" s="10"/>
      <c r="H135" s="10"/>
      <c r="I135" s="27"/>
      <c r="J135" s="10"/>
      <c r="K135" s="10"/>
      <c r="L135" s="10"/>
      <c r="M135" s="10"/>
      <c r="N135" s="10"/>
      <c r="O135" s="10"/>
    </row>
    <row r="136" spans="3:15" ht="12.75">
      <c r="C136" s="10"/>
      <c r="D136" s="10"/>
      <c r="E136" s="10"/>
      <c r="F136" s="10"/>
      <c r="G136" s="10"/>
      <c r="H136" s="10"/>
      <c r="I136" s="27"/>
      <c r="J136" s="10"/>
      <c r="K136" s="10"/>
      <c r="L136" s="10"/>
      <c r="M136" s="10"/>
      <c r="N136" s="10"/>
      <c r="O136" s="10"/>
    </row>
    <row r="137" spans="3:15" ht="12.75">
      <c r="C137" s="10"/>
      <c r="D137" s="10"/>
      <c r="E137" s="10"/>
      <c r="F137" s="10"/>
      <c r="G137" s="10"/>
      <c r="H137" s="10"/>
      <c r="I137" s="27"/>
      <c r="J137" s="10"/>
      <c r="K137" s="10"/>
      <c r="L137" s="10"/>
      <c r="M137" s="10"/>
      <c r="N137" s="10"/>
      <c r="O137" s="10"/>
    </row>
    <row r="138" spans="3:15" ht="12.75">
      <c r="C138" s="10"/>
      <c r="D138" s="10"/>
      <c r="E138" s="10"/>
      <c r="F138" s="10"/>
      <c r="G138" s="10"/>
      <c r="H138" s="10"/>
      <c r="I138" s="27"/>
      <c r="J138" s="10"/>
      <c r="K138" s="10"/>
      <c r="L138" s="10"/>
      <c r="M138" s="10"/>
      <c r="N138" s="10"/>
      <c r="O138" s="10"/>
    </row>
    <row r="139" spans="3:15" ht="12.75">
      <c r="C139" s="10"/>
      <c r="D139" s="10"/>
      <c r="E139" s="10"/>
      <c r="F139" s="10"/>
      <c r="G139" s="10"/>
      <c r="H139" s="10"/>
      <c r="I139" s="27"/>
      <c r="J139" s="10"/>
      <c r="K139" s="10"/>
      <c r="L139" s="10"/>
      <c r="M139" s="10"/>
      <c r="N139" s="10"/>
      <c r="O139" s="10"/>
    </row>
    <row r="140" spans="3:15" ht="12.75">
      <c r="C140" s="10"/>
      <c r="D140" s="10"/>
      <c r="E140" s="10"/>
      <c r="F140" s="10"/>
      <c r="G140" s="10"/>
      <c r="H140" s="10"/>
      <c r="I140" s="27"/>
      <c r="J140" s="10"/>
      <c r="K140" s="10"/>
      <c r="L140" s="10"/>
      <c r="M140" s="10"/>
      <c r="N140" s="10"/>
      <c r="O140" s="10"/>
    </row>
    <row r="141" spans="3:15" ht="12.75">
      <c r="C141" s="10"/>
      <c r="D141" s="10"/>
      <c r="E141" s="10"/>
      <c r="F141" s="10"/>
      <c r="G141" s="10"/>
      <c r="H141" s="10"/>
      <c r="I141" s="27"/>
      <c r="J141" s="10"/>
      <c r="K141" s="10"/>
      <c r="L141" s="10"/>
      <c r="M141" s="10"/>
      <c r="N141" s="10"/>
      <c r="O141" s="10"/>
    </row>
    <row r="142" spans="3:15" ht="12.75">
      <c r="C142" s="10"/>
      <c r="D142" s="10"/>
      <c r="E142" s="10"/>
      <c r="F142" s="10"/>
      <c r="G142" s="10"/>
      <c r="H142" s="10"/>
      <c r="I142" s="27"/>
      <c r="J142" s="10"/>
      <c r="K142" s="10"/>
      <c r="L142" s="10"/>
      <c r="M142" s="10"/>
      <c r="N142" s="10"/>
      <c r="O142" s="10"/>
    </row>
    <row r="143" spans="3:15" ht="12.75">
      <c r="C143" s="10"/>
      <c r="D143" s="10"/>
      <c r="E143" s="10"/>
      <c r="F143" s="10"/>
      <c r="G143" s="10"/>
      <c r="H143" s="10"/>
      <c r="I143" s="27"/>
      <c r="J143" s="10"/>
      <c r="K143" s="10"/>
      <c r="L143" s="10"/>
      <c r="M143" s="10"/>
      <c r="N143" s="10"/>
      <c r="O143" s="10"/>
    </row>
    <row r="144" spans="3:15" ht="12.75">
      <c r="C144" s="10"/>
      <c r="D144" s="10"/>
      <c r="E144" s="10"/>
      <c r="F144" s="10"/>
      <c r="G144" s="10"/>
      <c r="H144" s="10"/>
      <c r="I144" s="27"/>
      <c r="J144" s="10"/>
      <c r="K144" s="10"/>
      <c r="L144" s="10"/>
      <c r="M144" s="10"/>
      <c r="N144" s="10"/>
      <c r="O144" s="10"/>
    </row>
    <row r="145" spans="3:15" ht="12.75">
      <c r="C145" s="10"/>
      <c r="D145" s="10"/>
      <c r="E145" s="10"/>
      <c r="F145" s="10"/>
      <c r="G145" s="10"/>
      <c r="H145" s="10"/>
      <c r="I145" s="27"/>
      <c r="J145" s="10"/>
      <c r="K145" s="10"/>
      <c r="L145" s="10"/>
      <c r="M145" s="10"/>
      <c r="N145" s="10"/>
      <c r="O145" s="10"/>
    </row>
    <row r="146" spans="3:15" ht="12.75">
      <c r="C146" s="10"/>
      <c r="D146" s="10"/>
      <c r="E146" s="10"/>
      <c r="F146" s="10"/>
      <c r="G146" s="10"/>
      <c r="H146" s="10"/>
      <c r="I146" s="27"/>
      <c r="J146" s="10"/>
      <c r="K146" s="10"/>
      <c r="L146" s="10"/>
      <c r="M146" s="10"/>
      <c r="N146" s="10"/>
      <c r="O146" s="10"/>
    </row>
    <row r="147" spans="3:15" ht="12.75">
      <c r="C147" s="10"/>
      <c r="D147" s="10"/>
      <c r="E147" s="10"/>
      <c r="F147" s="10"/>
      <c r="G147" s="10"/>
      <c r="H147" s="10"/>
      <c r="I147" s="27"/>
      <c r="J147" s="10"/>
      <c r="K147" s="10"/>
      <c r="L147" s="10"/>
      <c r="M147" s="10"/>
      <c r="N147" s="10"/>
      <c r="O147" s="10"/>
    </row>
    <row r="148" spans="3:15" ht="12.75">
      <c r="C148" s="10"/>
      <c r="D148" s="10"/>
      <c r="E148" s="10"/>
      <c r="F148" s="10"/>
      <c r="G148" s="10"/>
      <c r="H148" s="10"/>
      <c r="I148" s="27"/>
      <c r="J148" s="10"/>
      <c r="K148" s="10"/>
      <c r="L148" s="10"/>
      <c r="M148" s="10"/>
      <c r="N148" s="10"/>
      <c r="O148" s="10"/>
    </row>
    <row r="149" spans="3:15" ht="12.75">
      <c r="C149" s="10"/>
      <c r="D149" s="10"/>
      <c r="E149" s="10"/>
      <c r="F149" s="10"/>
      <c r="G149" s="10"/>
      <c r="H149" s="10"/>
      <c r="I149" s="27"/>
      <c r="J149" s="10"/>
      <c r="K149" s="10"/>
      <c r="L149" s="10"/>
      <c r="M149" s="10"/>
      <c r="N149" s="10"/>
      <c r="O149" s="10"/>
    </row>
    <row r="150" spans="3:15" ht="12.75">
      <c r="C150" s="10"/>
      <c r="D150" s="10"/>
      <c r="E150" s="10"/>
      <c r="F150" s="10"/>
      <c r="G150" s="10"/>
      <c r="H150" s="10"/>
      <c r="I150" s="27"/>
      <c r="J150" s="10"/>
      <c r="K150" s="10"/>
      <c r="L150" s="10"/>
      <c r="M150" s="10"/>
      <c r="N150" s="10"/>
      <c r="O150" s="10"/>
    </row>
    <row r="151" spans="3:15" ht="12.75">
      <c r="C151" s="10"/>
      <c r="D151" s="10"/>
      <c r="E151" s="10"/>
      <c r="F151" s="10"/>
      <c r="G151" s="10"/>
      <c r="H151" s="10"/>
      <c r="I151" s="27"/>
      <c r="J151" s="10"/>
      <c r="K151" s="10"/>
      <c r="L151" s="10"/>
      <c r="M151" s="10"/>
      <c r="N151" s="10"/>
      <c r="O151" s="10"/>
    </row>
    <row r="152" spans="3:15" ht="12.75">
      <c r="C152" s="10"/>
      <c r="D152" s="10"/>
      <c r="E152" s="10"/>
      <c r="F152" s="10"/>
      <c r="G152" s="10"/>
      <c r="H152" s="10"/>
      <c r="I152" s="27"/>
      <c r="J152" s="10"/>
      <c r="K152" s="10"/>
      <c r="L152" s="10"/>
      <c r="M152" s="10"/>
      <c r="N152" s="10"/>
      <c r="O152" s="10"/>
    </row>
    <row r="153" spans="3:15" ht="12.75">
      <c r="C153" s="10"/>
      <c r="D153" s="10"/>
      <c r="E153" s="10"/>
      <c r="F153" s="10"/>
      <c r="G153" s="10"/>
      <c r="H153" s="10"/>
      <c r="I153" s="27"/>
      <c r="J153" s="10"/>
      <c r="K153" s="10"/>
      <c r="L153" s="10"/>
      <c r="M153" s="10"/>
      <c r="N153" s="10"/>
      <c r="O153" s="10"/>
    </row>
    <row r="154" spans="3:15" ht="12.75">
      <c r="C154" s="10"/>
      <c r="D154" s="10"/>
      <c r="E154" s="10"/>
      <c r="F154" s="10"/>
      <c r="G154" s="10"/>
      <c r="H154" s="10"/>
      <c r="I154" s="27"/>
      <c r="J154" s="10"/>
      <c r="K154" s="10"/>
      <c r="L154" s="10"/>
      <c r="M154" s="10"/>
      <c r="N154" s="10"/>
      <c r="O154" s="10"/>
    </row>
  </sheetData>
  <printOptions/>
  <pageMargins left="0.75" right="0.75" top="1" bottom="1" header="0.5" footer="0.5"/>
  <pageSetup fitToHeight="1" fitToWidth="1" horizontalDpi="300" verticalDpi="3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Energy Balance</dc:title>
  <dc:subject>Thermodynamics</dc:subject>
  <dc:creator>Levi J. Elston</dc:creator>
  <cp:keywords/>
  <dc:description/>
  <cp:lastModifiedBy>WSU</cp:lastModifiedBy>
  <cp:lastPrinted>2003-09-02T19:04:23Z</cp:lastPrinted>
  <dcterms:created xsi:type="dcterms:W3CDTF">2003-08-26T19:29:11Z</dcterms:created>
  <dcterms:modified xsi:type="dcterms:W3CDTF">2003-09-11T16:59:14Z</dcterms:modified>
  <cp:category/>
  <cp:version/>
  <cp:contentType/>
  <cp:contentStatus/>
</cp:coreProperties>
</file>